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tabRatio="614" activeTab="0"/>
  </bookViews>
  <sheets>
    <sheet name="Отчет за 1 кв. 2017 г " sheetId="1" r:id="rId1"/>
  </sheets>
  <definedNames>
    <definedName name="_xlnm.Print_Titles" localSheetId="0">'Отчет за 1 кв. 2017 г '!$4:$6</definedName>
  </definedNames>
  <calcPr fullCalcOnLoad="1"/>
</workbook>
</file>

<file path=xl/sharedStrings.xml><?xml version="1.0" encoding="utf-8"?>
<sst xmlns="http://schemas.openxmlformats.org/spreadsheetml/2006/main" count="423" uniqueCount="263">
  <si>
    <t>Наименование муниципальной программы, мероприятий программы, подпрограммы</t>
  </si>
  <si>
    <t>% выполнения от плана года</t>
  </si>
  <si>
    <t>Стипендиальная поддержка одаренных детей, обучающихся в МБОУ ДОД «ДМШ №2»</t>
  </si>
  <si>
    <t>Развитие системы поддержки одаренных детей и талантливой молодежи</t>
  </si>
  <si>
    <t>Повышение доступности образования для лиц с ограниченными возможностями здоровья и инвалидов, социальная поддержка детей</t>
  </si>
  <si>
    <t>Формирование здоровьесберегающих и безопасных условий организации образовательного процесса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</si>
  <si>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</si>
  <si>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 xml:space="preserve">Организация работ по перемещению, хранению бесхозяйных автотранспортных средств </t>
  </si>
  <si>
    <t>Проведение лекций, бесед  профилактического характера для молодежи</t>
  </si>
  <si>
    <t>Организация и проведение молодежных  конкурсов, фестивалей, смотров, турниров, праздников, акций</t>
  </si>
  <si>
    <t>6.1</t>
  </si>
  <si>
    <t>Начальник Управления по финансам</t>
  </si>
  <si>
    <t>Организация проведения кадастровых работ в отношении земельных участков, которые после разграничения государственной собственности на землю будут отнесены к муниципальной собственности</t>
  </si>
  <si>
    <t>Управление капитального строительства и благоустройства</t>
  </si>
  <si>
    <t xml:space="preserve">Фактическое выполнение мероприятий программы за отчетный период (тыс.руб.) </t>
  </si>
  <si>
    <t xml:space="preserve">Кассовое исполнение мероприятий программы за отчетный период (тыс.руб.) </t>
  </si>
  <si>
    <t>15</t>
  </si>
  <si>
    <t>2</t>
  </si>
  <si>
    <t>1.3</t>
  </si>
  <si>
    <t>2.2</t>
  </si>
  <si>
    <t>Управление культуры</t>
  </si>
  <si>
    <t>Согласовано:</t>
  </si>
  <si>
    <t>11</t>
  </si>
  <si>
    <t>3.1</t>
  </si>
  <si>
    <t>4.1</t>
  </si>
  <si>
    <t>1.4</t>
  </si>
  <si>
    <t>13</t>
  </si>
  <si>
    <t>4</t>
  </si>
  <si>
    <t>5</t>
  </si>
  <si>
    <t>2.1</t>
  </si>
  <si>
    <t>Всего</t>
  </si>
  <si>
    <t>в том числе по источникам</t>
  </si>
  <si>
    <t>12</t>
  </si>
  <si>
    <t>17</t>
  </si>
  <si>
    <t>14</t>
  </si>
  <si>
    <t>10</t>
  </si>
  <si>
    <t>3</t>
  </si>
  <si>
    <t>6</t>
  </si>
  <si>
    <t>1</t>
  </si>
  <si>
    <t>1.1</t>
  </si>
  <si>
    <t>1.2</t>
  </si>
  <si>
    <t>16</t>
  </si>
  <si>
    <t xml:space="preserve">ИТОГО: </t>
  </si>
  <si>
    <t>Внебюд-жетные средства</t>
  </si>
  <si>
    <t>1.5</t>
  </si>
  <si>
    <t>5.1</t>
  </si>
  <si>
    <t>4.2</t>
  </si>
  <si>
    <t>Финансовая поддержка субъектов малого и среднего предпринимательства</t>
  </si>
  <si>
    <t>Пляж "Молодежный" (10877 кв.м.)</t>
  </si>
  <si>
    <t xml:space="preserve">Пляж "Дальний" (23621кв.м.) </t>
  </si>
  <si>
    <t>7.1</t>
  </si>
  <si>
    <t>7.2</t>
  </si>
  <si>
    <t>3.2</t>
  </si>
  <si>
    <t>3.3</t>
  </si>
  <si>
    <t>3.4</t>
  </si>
  <si>
    <t>6.2</t>
  </si>
  <si>
    <t>18</t>
  </si>
  <si>
    <t>19</t>
  </si>
  <si>
    <t>20</t>
  </si>
  <si>
    <t>Подпрограмма "Оказание молодым семьям государственной поддержки для улучшения жилищных условий" (УЖКХ)</t>
  </si>
  <si>
    <t>8</t>
  </si>
  <si>
    <t>24</t>
  </si>
  <si>
    <t>25</t>
  </si>
  <si>
    <t>Управление жилищно-коммунального хозяйства (МУ "Социальная сфера")</t>
  </si>
  <si>
    <t>1.6</t>
  </si>
  <si>
    <t>1.7</t>
  </si>
  <si>
    <t>Управление по делам ГО и ЧС</t>
  </si>
  <si>
    <t>5.2</t>
  </si>
  <si>
    <t>2.3</t>
  </si>
  <si>
    <t>2.4</t>
  </si>
  <si>
    <t>Отсыпка песком</t>
  </si>
  <si>
    <t>26</t>
  </si>
  <si>
    <t>Пляж "Колибри" (7500 кв.м.)</t>
  </si>
  <si>
    <t>№  п./п.</t>
  </si>
  <si>
    <t>Е.Б. Соловьева</t>
  </si>
  <si>
    <t>27</t>
  </si>
  <si>
    <t>Поставка и транспортировка природного газа для Мемориального комплекса «Вечный огонь»</t>
  </si>
  <si>
    <t>Стипендиальная поддержка одаренных детей, обучающихся в МБОУ ДОД «ДМШ №1»</t>
  </si>
  <si>
    <t>Стипендиальная поддержка одаренных детей, обучающихся в МБОУ ДОД «ДХШ»</t>
  </si>
  <si>
    <t>Стипендиальная поддержка одаренных детей, обучающихся в МБОУ ДОД «ДШИ»</t>
  </si>
  <si>
    <t>Средства бюджета округа</t>
  </si>
  <si>
    <t>Межбюд-жетные трансфер-ты из федераль-ного бюджета</t>
  </si>
  <si>
    <t>Межбюд-жетные трансфер-ты из областного бюджета</t>
  </si>
  <si>
    <t>Межбюд-жетные трансферты из федераль-ного бюджета</t>
  </si>
  <si>
    <t xml:space="preserve">Предоставление молодым семьям социальных выплат в форме свидетельств на приобретение жилья </t>
  </si>
  <si>
    <t>Санитарное содержание и обслуживание территории</t>
  </si>
  <si>
    <t>Исследования воды и песка</t>
  </si>
  <si>
    <t>Вывоз и захоронение твердых бытовых отходов</t>
  </si>
  <si>
    <t>Содержание медицинского персонала</t>
  </si>
  <si>
    <t>2.5</t>
  </si>
  <si>
    <t>Пляж "Нептун" (11384 кв.м.)</t>
  </si>
  <si>
    <t>3.5</t>
  </si>
  <si>
    <t>Пляж по адресу ул.Набережная,21 (1251кв.м.)</t>
  </si>
  <si>
    <t>Пляж по адресу мкр.Заозерный,4 (6431кв.м.)</t>
  </si>
  <si>
    <t>Пляж "Восточный" в пос. Метлино (1556 кв.м.)</t>
  </si>
  <si>
    <t>7</t>
  </si>
  <si>
    <t>Пляж "Южный" в пос. Новогорный (953 кв.м.)</t>
  </si>
  <si>
    <t>9</t>
  </si>
  <si>
    <t>Оказание единовременной материальной помощи по индивидуальным обращениям</t>
  </si>
  <si>
    <t>Выплата компенсации расходов на оплату стоимости проезда на автомобильном транспорте, относящегося к категории такси, до социально значимых объектов инфраструктуры Озерского городского округа, утвержденных постановлением администрации округа, и обратно</t>
  </si>
  <si>
    <t>Предоставление ежемесячного денежного содержания</t>
  </si>
  <si>
    <t>Выплата социального пособия на погребение</t>
  </si>
  <si>
    <t>Предоставление бесплатного горячего питания в организациях общественного питания</t>
  </si>
  <si>
    <t xml:space="preserve">Компенсация стоимости проездного билета для проезда на городском и пригородном автомобильном транспорте общего пользования </t>
  </si>
  <si>
    <t xml:space="preserve">Прочие расходы (транспортные расходы, на проведение праздничных мероприятий, приобретение подарков и сувениров) </t>
  </si>
  <si>
    <t>Приобретение средств реабилитации (кресло-коляски, трости, костыли и т.д.) для пункта проката и «Школы реабилитации», материально-техническое оснащение зала лечебной физкультуры и комнаты психологической разгрузки в МУ «Комплексный центр»</t>
  </si>
  <si>
    <t>«Развитие образования в Озерском городском округе» на 2014-2018 годы (УО)</t>
  </si>
  <si>
    <t>Развитие инфраструктуры образовательных учреждений</t>
  </si>
  <si>
    <t>Поддержка и развитие образовательных учреждений</t>
  </si>
  <si>
    <t>Поддержка и развитие профессионального мастерства педагогических работников</t>
  </si>
  <si>
    <t>Обеспечение деятельности по реализации муниципальной программы «Социальная поддержка населения Озерского городского округа»</t>
  </si>
  <si>
    <t>Компенсация стоимости ученического проездного билета для проезда на городском автомобильном транспорте общего пользования (ежемесячно)</t>
  </si>
  <si>
    <t>Проведение лабораторных исследований компонентов окружающей среды</t>
  </si>
  <si>
    <t>Капитальный ремонт и реконструкция сетей наружного освещения на территории Озерского городского округа</t>
  </si>
  <si>
    <t>Замена существующих дорожных знаков  на знаки с повышенной яркостью (с флуоресцентным покрытием) на территории Озерского городского округа</t>
  </si>
  <si>
    <t>Проведение лекций, бесед  профилактического характера для молодежи по способам  противодействия распространению ВИЧ-СПИД</t>
  </si>
  <si>
    <t>8.1</t>
  </si>
  <si>
    <t>8.2</t>
  </si>
  <si>
    <t>15.2</t>
  </si>
  <si>
    <t>Изготовление и приобретение средств наглядной агитации (плакатов) по вопросам противодействия преступлениям и правонарушениям</t>
  </si>
  <si>
    <t xml:space="preserve">реализации муниципальных программ Озерского городского округа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</si>
  <si>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ОТЧЕТ (ИНФОРМАЦИЯ)                                                                                                                                                                                                                                                                о </t>
  </si>
  <si>
    <t>«Профилактика преступлений и правонарушений на территории Озерского городского округа» на 2015 год и на плановый период 2016 и 2017 годов (Администрация ОГО (Служба по безопасности)</t>
  </si>
  <si>
    <t>Предоставление субсидий на проведение ремонтных работ по обеспечению выполнения требований к санитарно-бытовым условиям и охране здоровья обучающихся (в т.ч составление проектно-сметной документации и проведение экспертизы)</t>
  </si>
  <si>
    <t>10.1</t>
  </si>
  <si>
    <t>10.2</t>
  </si>
  <si>
    <t>14.1</t>
  </si>
  <si>
    <t>14.2</t>
  </si>
  <si>
    <t>14.3</t>
  </si>
  <si>
    <t>Обеспечение деятельности добровольной народной дружины «Озерская»</t>
  </si>
  <si>
    <t>Установка счетного устройства на газоснабжение мемориала «Вечный огонь»</t>
  </si>
  <si>
    <t>15.1</t>
  </si>
  <si>
    <t>21</t>
  </si>
  <si>
    <t>22</t>
  </si>
  <si>
    <t>23</t>
  </si>
  <si>
    <t>Ликвидация несанкционированных свалок на территории Озерского городского округа</t>
  </si>
  <si>
    <t xml:space="preserve">за 1 квартал 2017 года </t>
  </si>
  <si>
    <t xml:space="preserve">Финансирование, утвержденное в программе                                                  на 2017 год (тыс.руб.)                                                </t>
  </si>
  <si>
    <t>«Доступное и комфортное жилье - гражданам России» в Озерском городском округе» на 2017 - 2019 годы - всего, в т.ч. по подпрограммам:</t>
  </si>
  <si>
    <t>Ведение дежурного (опорного) плана застройки и инженерной инфраструктуры населенных пунктов Озерского городского округа</t>
  </si>
  <si>
    <t>Осуществление демонтажа рекламных конструкций на территории Озерского городского округа</t>
  </si>
  <si>
    <t>"Оздоровление экологической обстановки на территории Озерского городского округа" на 2017 год и на плановый период 2018 и 2019 годов (Администрация ОГО (Отдел охраны окружающей среды))</t>
  </si>
  <si>
    <t xml:space="preserve">Предоставление субсидий на развитие городской образовательной информационной системы, интегрированной в областное образовательное пространство аттестация компьютерного оборудования. Предоставление субсидий на оснащение (приобретение оборудования или материальных запасов)  для пунктов проведения государственной итоговой аттестации обучающихся  в форме единого государственного  экзамена 
</t>
  </si>
  <si>
    <t>Предоставление субсидий на развитие материально-технической базы  образовательных учреждений (в т.ч. развитие предметных лабораторий)</t>
  </si>
  <si>
    <t>Предоставление субсидий на  участие руководящих,  педагогических и иных работников  в  семинарах по общеобразовательным программам дошкольного образования, отвечающим федеральным государственным образовательным стандартам основной общеобразовательной программы дошкольного, начального общего, основного общего, среднего общего образования и в иных семинарах различной направленности</t>
  </si>
  <si>
    <t>Обучение и повышение квалификации руководящих и педагогических работников образовательных учреждений</t>
  </si>
  <si>
    <t>Изготовление и приобретение средств наглядной агитации (плакатов) по вопросам противодействия коррупции</t>
  </si>
  <si>
    <t>«Поддержка и развитие малого и среднего предпринимательства в Озерском городском округе» на 2017 год и на плановый период 2018 и 2019 годов» (ОРПиПР)</t>
  </si>
  <si>
    <t>«Развитие муниципальной службы в Озерском городском округе Челябинской области» на 2017 год и на плановый период 2018 - 2019 годов (ОКиМС)</t>
  </si>
  <si>
    <t>Обучение муниципальных служащих на краткосрочных курсах повышения квалификации</t>
  </si>
  <si>
    <t>Обучение муниципальных служащих на курсах повышения квалификации 72 и более часовой программе</t>
  </si>
  <si>
    <t xml:space="preserve">«Разграничение государственной собственности на землю и обустройство земель» на 2017 год и на плановый период 2018 и 2019 годов (УИО) </t>
  </si>
  <si>
    <t>"Снижение рисков и смягчение последствий чрезвычайных ситуаций природного и техногенного характера в Озерском городском округе Челябинской области на 2017 год и на плановый период 2018 и 2019 годов (ГО и ЧС)</t>
  </si>
  <si>
    <t xml:space="preserve">Поддержание в работоспособном состоянии системы централизованного оповещения </t>
  </si>
  <si>
    <t>Подготовка, размещение и распространение информационных материалов по основам безопасности и действиям в ЧС различного характера</t>
  </si>
  <si>
    <t xml:space="preserve">«Пожарная безопасность муниципальных учреждений  и выполнение первичных мер пожарной безопасности на территории Озерского городского округа» на 2017 год и на плановый период 2018 и 2019 годов </t>
  </si>
  <si>
    <t>Устройство противопожарных разрывов около населенных пунктов</t>
  </si>
  <si>
    <t>Проектирование и оборудование системой обнаружения пожара, оповещения и управления эвакуацией людей при пожаре, здания МУ ПСС по ул. Архипова, 1а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</si>
  <si>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2017 год и на плановый период 2018 и 2019 годов (УКСиБ)</t>
  </si>
  <si>
    <t>Капитальный ремонт автодороги пос. Метлино – пос. Большой  Куяш, (ПИР)</t>
  </si>
  <si>
    <t>в том числе остатки финансирования по переходящим объектам с 2016 года</t>
  </si>
  <si>
    <t>Капитальный ремонт автодороги Озерское шоссе, (ПИР), г. Озерск Челябинская область</t>
  </si>
  <si>
    <t>Капитальный ремонт автодороги по ул. Кыштымская-ул. Курчатова-ул. Аргаяшская, п. Новогорный, Озерский городской округ, Челябинская область, (ПИР)</t>
  </si>
  <si>
    <t>Строительство блочной  трансформаторной  подстанции 191А в районе ДТДиМ, (ПИР), г. Озерск Челябинская область</t>
  </si>
  <si>
    <t>Капитальный ремонт автодороги по улице Челябинская (от светофора в районе канала до Метлинского шоссе),  г. Озерск Челябинская область</t>
  </si>
  <si>
    <t>Капитальный ремонт канализационно-очистных сооружений по ул. Кызылташская, 11, г. Озерск Челябинской области</t>
  </si>
  <si>
    <t>Реконструкция Дворца спорта по ул. Кирова, 16 «А» в г. Озерске Челябинской области</t>
  </si>
  <si>
    <t>Строительство кабельной трассы 6кВ от ЦРП-3А до РП7 и от ЦРП-3А до точки врезки в районе технологического моста ул.Челябинская, г. Озерск, Челябинская обл.</t>
  </si>
  <si>
    <t>Инженерные изыскания для организации строительства индустриального парка "Новогорный", Озерского городского округа Челябинской обл.</t>
  </si>
  <si>
    <t>Обустройство пешеходных переходов (устройство искусственных неровностей, пешеходных ограждений, светофоров типа Т.7), в том числе ПИР</t>
  </si>
  <si>
    <t>Установка дублирующих дорожных знаков 5.19.1 и 5.19.2 на флуоресцентной пленке желто-зеленого цвета, в том числе ПИР</t>
  </si>
  <si>
    <t xml:space="preserve">Вырубка старовозрастных, больных и аварийных деревьев на территории Озерского городского округа 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</si>
  <si>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Озерского городского округа </t>
  </si>
  <si>
    <t>Субсидия из бюджета Озерского городского округа Челябинской области в целях возмещения затрат на капитальный ремонт, ремонт и устройство объектов, предназначенных для обслуживания и эксплуатации многоквартирных домов, элементов озеленения и благоустройства дворовых территорий, входящих в состав общего имущества многоквартирных домов Озерского городского округа</t>
  </si>
  <si>
    <t>Отлов безнадзорных животных на территории Озерского городского округа</t>
  </si>
  <si>
    <t>"Сохранение и использование историко-культурного наследия Озерского городского округа" на 2017 год и на плановый период 2018 и 2019 годов (УКСиБ)</t>
  </si>
  <si>
    <t>Поверка пожарных кранов на водоотдачу, ежегодное техническое обслуживание огнетушителей МКУ «УКС ОГО»</t>
  </si>
  <si>
    <t>Замена горючих материалов на путях эвакуации, ремонт полов в помещении негорючими материалами в МКУ «УКС Озерского городского округа» (склад №14)</t>
  </si>
  <si>
    <t>Монтаж пожарной сигнализации и оповещения людей о пожаре помещений по адресу: улица Октябрьская, 51</t>
  </si>
  <si>
    <t>Капитальный ремонт канализационно-очистных сооружений по ул. Кызылташская, 11, г. Озерск Челябинской области (ПИР)</t>
  </si>
  <si>
    <t>«Доступная среда» на 2017 год и на плановый период 2018 и 2019 годов</t>
  </si>
  <si>
    <t>Замена теплообменника в здании общежития по ул.Труда,3а                   п. Новогорный</t>
  </si>
  <si>
    <t>8.3</t>
  </si>
  <si>
    <t>Разработка проектно-сметной документации и установка узла учета тепла и теплоносителя в здании общежития по ул. Менделеева, 10</t>
  </si>
  <si>
    <t>Приобретение медицинских аптечек, мягкого инвентаря</t>
  </si>
  <si>
    <t>Субсидирование части затрат СМСП,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</t>
  </si>
  <si>
    <t>Субсидирование части затрат СМСП, связанных с уплатой первого взноса(аванса) при заключении договора (договоров)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</si>
  <si>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Субсидирование части затрат субъектов социального предпринимательства – СМСП, осуществляющих социально ориентированную деятельность, направленную на достижение общественно полезных целей, улучшение условий 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</t>
  </si>
  <si>
    <t>«Социальная поддержка населения Озерского городского округа» на 2017 год и на плановый период 2018 и 2019 годов (УСЗН)</t>
  </si>
  <si>
    <t xml:space="preserve">Предоставление поддержки общественным некоммерческим организациям в форме субсидий </t>
  </si>
  <si>
    <t xml:space="preserve">«Поддержка одаренных детей, обучающихся в учреждениях дополнительного образования, подведомственных Управлению культуры администрации Озерского городского округа» на 2017 год и плановый период 2018 и 2019 годов (УК)
</t>
  </si>
  <si>
    <t>Оборудование специальными знаками помещений для информирования инвалидов и маломобильных групп населения в здании МБУ ТК "Золотой петушок"</t>
  </si>
  <si>
    <t>Оснащение светофорных объектов звуковыми сигнализаторами регулируемого пешеходного перехода в районе КСК «Лидер»</t>
  </si>
  <si>
    <t xml:space="preserve">«Обустройство территории пляжей Озерского городского округа для организации досуга населения» на 2017 год и на плановый период 2018 и 2019 годов  </t>
  </si>
  <si>
    <t>Ремонт системы водяного пожаротушения (дренчерные и сплинклерные узлы управления) МБУ ОТДиК «Наш дом»</t>
  </si>
  <si>
    <t>Замена деревянных пожарных шкафов на негорючие, имеющие элементы для обеспечения их опломбирования и фиксации в закрытом положении МБУ ТК «Золотой петушок»</t>
  </si>
  <si>
    <t>Замена покрытия стен на путях эвакуации негорючими материалами в фойе 1 этажа МКУК «ЦБС»</t>
  </si>
  <si>
    <t>Замена напольного покрытия на несгораемые материалы МБУ ДК «Синегорье»</t>
  </si>
  <si>
    <t>Установка пожарных извещателей в защищаемых АПС помещениях МБУДО «ДМШ № 1»</t>
  </si>
  <si>
    <t>Монтаж сетей эвакуационного освещения, которое должно включаться при прекращении электропитания рабочего освещения МБУДО «ДМШ № 1»</t>
  </si>
  <si>
    <t>Оборудование АПС помещения электрощитовой в подвале МБУДО «ДМШ № 1»</t>
  </si>
  <si>
    <t>Проверка состояния огнезащитной обработки (пропитки) деревянных конструкций сцены большого зала и сценических штор МБУДО «ДМШ № 1»</t>
  </si>
  <si>
    <t>Огнезащитная обработка планшета сцены большого зала МБУДО «ДМШ № 1»</t>
  </si>
  <si>
    <t>Ремонт пожарной лестницы выхода из большого зала на улицу МБУДО «ДМШ № 1»</t>
  </si>
  <si>
    <t>Замена покрытия стен негорючими материалами на путях эвакуации (выставочный зал) МБУДО «ДШИ»</t>
  </si>
  <si>
    <t xml:space="preserve">"Профилактика терроризма, минимизация и (или) ликвидация последствий проявлений терроризма на территории  Озерского городского округа" на 2017 год и на плановый период 2018 и 2019 годов (УК) </t>
  </si>
  <si>
    <t xml:space="preserve">Установка системы видеонаблюдения </t>
  </si>
  <si>
    <t>«Укрепление материально-технической базы муниципальных учреждений культуры Озерского городского округа» на 2017 год и на плановый период 2018 и 2019 годов» (УК)</t>
  </si>
  <si>
    <t>Приобретение 2-х компьютеров</t>
  </si>
  <si>
    <t xml:space="preserve">Приобретение трактора МТЗ 920 </t>
  </si>
  <si>
    <t xml:space="preserve">Приобретение автомобиля ГАЗель NEXT (A32R32/ A32R33) цельнометаллический фургон 7 мест КОМБО </t>
  </si>
  <si>
    <t>Установка насоса системы отопления в здании МКУК «ЦБС»</t>
  </si>
  <si>
    <t>Утепление потолков здания хоз. двора МБУ ПКиО</t>
  </si>
  <si>
    <t>Замена ламп накаливания на энергосберегающие лампы в здании МБУ «ЦКиДМ»</t>
  </si>
  <si>
    <t>Государственная поверка узла учета энергоресурсов в здании МБУДО «ДШИ»</t>
  </si>
  <si>
    <t>«Организация летнего отдыха, оздоровления, занятости детей и подростков Озерского городского округа» на 2017 год и на плановый период  2018 и 2019 годов (УО)</t>
  </si>
  <si>
    <t>Предоставление субсидии на иные цели на организацию отдыха детей в летних оздоровительных лагерях «Орленок», «Звездочка», «Отважных» (в т.ч. отправка детей в трудовой лагерь «Приморский»</t>
  </si>
  <si>
    <t>Предоставление субсидии на иные цели на организацию отдыха детей в МБСЛШ им. Ю.А. Гагарина</t>
  </si>
  <si>
    <t>Предоставление субсидии на иные цели на организацию оздоровительных лагерей с дневным пребыванием детей  на базе общеобразовательных организаций</t>
  </si>
  <si>
    <t>Предоставление субсидии на иные цели на организацию временных рабочих мест для подростков (в т.ч. детей находящихся в трудной жизненной ситуации)</t>
  </si>
  <si>
    <t>Предоставление субсидии на иные цели на организацию летнего отдыха одаренных детей и подростков с выездом в другие районы Челябинской области и субъекты Российской Федерации</t>
  </si>
  <si>
    <t>Предоставление субсидии на иные цели на организацию походов, сплавов, экспедиций, учебно-тренировочных сборов с детьми и подростками</t>
  </si>
  <si>
    <t>Предоставление субсидий на организацию отдыха воспитанников МБОУ «Детский дом» в загородных лагерях</t>
  </si>
  <si>
    <t>«Организация питания в муниципальных общеобразовательных организациях Озерского городского округа» на 2017 год и на плановый период 2018 и 2019 годов» (УО)</t>
  </si>
  <si>
    <t xml:space="preserve">Предоставление субсидии на иные цели общеобразовательным организациям на организацию школьного питания 
</t>
  </si>
  <si>
    <t>Приобретение оборудования для столовых общеобразовательных организаций</t>
  </si>
  <si>
    <t xml:space="preserve">Предоставление субсидий на оказание единовременной материальной помощи молодым специалистам образовательных учреждений
</t>
  </si>
  <si>
    <t>Предоставление субсидий на проведение всероссийского, регионального  или муниципального конкурса "Педагог года", "Учитель года"</t>
  </si>
  <si>
    <t>Проведение  конференций педагогических работников городского округа</t>
  </si>
  <si>
    <t xml:space="preserve">Предоставление субсидий на проведение муниципального конкурса, поощрения обучающихся муниципальных образовательных учреждений, реализующих программы начального, основного, среднего общего образования, «Ученик года» </t>
  </si>
  <si>
    <t>Предоставление субсидий на проведение муниципального этапа всероссийской олимпиады школьников по общеобразовательным предметам, организация участия дошкольников, школьников, в региональном (областном), заключительном (всероссийском) этапах всероссийской олимпиады дошкольников и школьников по общеобразовательным предметам, организация участия школьников и сопровождающих лиц в региональных, межрегиональных, международных олимпиадах по общеобразовательным предметам</t>
  </si>
  <si>
    <t>Предоставление субсидий на проведение образовательными учреждениями  муниципальных массовых мероприятий художественно-эстетической, физкультурно-спортивной, интеллектуальной, эколого-биологической технической, военно-патриотической направленностей, утвержденных приказами Управления образования</t>
  </si>
  <si>
    <t xml:space="preserve">Предоставление субсидий на организацию участия обучающихся и сопровождающих лиц образовательных учреждений  в региональных, межрегиональных всероссийских, международных массовых мероприятиях художественно-эстетической, физкультурно-спортивной, интеллектуальной, эколого-биологической технической, военно-патриотической направленностей </t>
  </si>
  <si>
    <t>Поощрение обучающихся значком отличия Управления образования, награждение грамотами обучающихся, участвовавших в олимпиадах (победитель, призер)</t>
  </si>
  <si>
    <t>Предоставление мер социальной поддержки  гражданам, обучающихся по программам высшего профессионального педагогического образования  по очной форме обучения на основании заключенных договоров о целевом обучении  (стипендия)</t>
  </si>
  <si>
    <t>Поддержка детей из малообеспеченных, неблагополучных семей, оказавшихся  в трудной жизненной ситуации путем компенсации родительской платы (полностью или частично)</t>
  </si>
  <si>
    <t>Предоставление субсидий на обеспечение комплексной безопасности образовательных учреждений (в т.ч. составление проектно-сметной документации по реконструкции детских пришкольных площадок, мероприятия по противопожарной защищенности)</t>
  </si>
  <si>
    <t>Предоставление субсидии на иные цели на создание условий для занятий физической культурой и спортом в общеобразовательных организациях, расположенных в сельской местности (ремонт спортзала)</t>
  </si>
  <si>
    <t>Организация участия молодежи Озерского городского округа в мероприятиях областного и Российского уровня</t>
  </si>
  <si>
    <t>Организация и проведение мероприятий по патриотическому воспитанию молодежи</t>
  </si>
  <si>
    <t>"Благоустройство Озерского городского округа" на 2017 год и на плановый период 2018 и 2019 годов (УКСиБ)</t>
  </si>
  <si>
    <t>26.1</t>
  </si>
  <si>
    <t>26.2</t>
  </si>
  <si>
    <t xml:space="preserve">в том числе остатки финансирования 2016 года </t>
  </si>
  <si>
    <t>«Молодежь Озерска» на 2017 год и на плановый период 2018 и 2019 годов (Администрация ОГО (Служба по делам молодежи))</t>
  </si>
  <si>
    <t xml:space="preserve">«Противодействие распространению ВИЧ-СПИД в Озерском городском округе» на 2015 год и на плановый период 2016-2017 годов (Администрация ОГО (Служба по делам молодежи))
</t>
  </si>
  <si>
    <t>«Противодействие злоупотреблению наркотическими средствами и их незаконному обороту в Озерском городском округе» на 2017 год и плановый период 2018 и 2019 годов (Администрация ОГО (Служба по делам молодежи))</t>
  </si>
  <si>
    <t>Организация и проведение профилактических акций</t>
  </si>
  <si>
    <t>Изготовление печатной продукции, средств наглядной агитации по вопросам профилактики наркомании</t>
  </si>
  <si>
    <t>Организация подготовки и проведения мероприятий                  в рамках Всемирного дня охраны труда (семинары-совещания, выставки, конкурсы)</t>
  </si>
  <si>
    <t>28</t>
  </si>
  <si>
    <t>«Улучшение условий охраны труда на территории Озерского городского округа» на 2017 год и на плановый период 2018 и 2019 годов (Администрация ОГО (Охрана труда))</t>
  </si>
  <si>
    <t>Организация обучения и проверки знаний требований охраны труда в администрации, муниципальных бюджетных (казенных) учреждениях Озерского городского округа</t>
  </si>
  <si>
    <t>Начальник Управления экономики</t>
  </si>
  <si>
    <t>А.И. Жмайло</t>
  </si>
  <si>
    <t>«Обеспечение градостроительной деятельности на территории Озерского городского округа Челябинской области» на 2017 год и на плановый период 2018 и 2019 годов (УАиГ)</t>
  </si>
  <si>
    <t>Проведение землеустроительных работ по описанию местоположения границ населенных пунктов д. Селезни и п. Татыш Озерского городского округа Челябинской области</t>
  </si>
  <si>
    <t>Предоставление субсидий на обеспечение комплексной безопасности образовательных учреждений (проведение мероприятий по антитеррористической защищённости образовательных учреждений (в т.ч. установка видеонаблюдения))</t>
  </si>
  <si>
    <t>Капитальный ремонт автодороги Каслинское шоссе от границы Озерского городского округа до ул. Коммуны в г. Касли, (ПИР)</t>
  </si>
  <si>
    <t>Реконструкция теплосети от ТК 25/18 до ТК 26/3 с реконструкцией тепловой камеры ТК 25/18, г. Озерск, Челябинская обл. (ПИР)</t>
  </si>
  <si>
    <t xml:space="preserve">«Повышение безопасности дорожного движения на территории Озерского городского округа» на 2017 год и на плановый период 2018 и 2019 годов (УКСиБ)  </t>
  </si>
  <si>
    <t>"Профилактика экстремизма, минимизация и (или) ликвидация последствий проявлений экстремизма" на территории Озерского городского округа на 2017 год и на плановый период 2018 и 2019 годов (УК)</t>
  </si>
  <si>
    <t>Проведение массовых мероприятий по профилактике экстремизма и укреплению толерантности (МБУ «ПКиО»)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</si>
</sst>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0&quot;р.&quot;"/>
    <numFmt numFmtId="176" formatCode="#,##0.000"/>
    <numFmt numFmtId="177" formatCode="#,##0.00_ ;[Red]\-#,##0.00\ "/>
    <numFmt numFmtId="178" formatCode="#,##0.0000"/>
    <numFmt numFmtId="179" formatCode="#,##0.00000"/>
    <numFmt numFmtId="180" formatCode="#,##0.0"/>
    <numFmt numFmtId="181" formatCode="0.000%"/>
    <numFmt numFmtId="182" formatCode="0.0000%"/>
    <numFmt numFmtId="183" formatCode="0.0%"/>
    <numFmt numFmtId="184" formatCode="#,##0.000000"/>
    <numFmt numFmtId="185" formatCode="#,##0.000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u val="single"/>
      <sz val="9"/>
      <name val="Times New Roman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sz val="8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10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4" borderId="14" xfId="5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54" applyFont="1" applyFill="1" applyBorder="1" applyAlignment="1">
      <alignment horizontal="center" vertical="center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0" fontId="6" fillId="24" borderId="10" xfId="55" applyFont="1" applyFill="1" applyBorder="1" applyAlignment="1">
      <alignment vertical="center" wrapText="1"/>
      <protection/>
    </xf>
    <xf numFmtId="49" fontId="7" fillId="0" borderId="14" xfId="54" applyNumberFormat="1" applyFont="1" applyBorder="1" applyAlignment="1">
      <alignment horizontal="center" vertical="center" wrapText="1"/>
      <protection/>
    </xf>
    <xf numFmtId="0" fontId="6" fillId="24" borderId="13" xfId="54" applyFont="1" applyFill="1" applyBorder="1" applyAlignment="1">
      <alignment horizontal="center" vertical="center"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6" fillId="24" borderId="11" xfId="54" applyFont="1" applyFill="1" applyBorder="1" applyAlignment="1">
      <alignment horizontal="center" vertical="center"/>
      <protection/>
    </xf>
    <xf numFmtId="0" fontId="6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/>
    </xf>
    <xf numFmtId="0" fontId="6" fillId="24" borderId="11" xfId="55" applyFont="1" applyFill="1" applyBorder="1" applyAlignment="1">
      <alignment vertical="center" wrapText="1"/>
      <protection/>
    </xf>
    <xf numFmtId="0" fontId="6" fillId="24" borderId="10" xfId="55" applyFont="1" applyFill="1" applyBorder="1" applyAlignment="1">
      <alignment horizontal="left" vertical="center" wrapText="1"/>
      <protection/>
    </xf>
    <xf numFmtId="0" fontId="6" fillId="24" borderId="11" xfId="54" applyFont="1" applyFill="1" applyBorder="1" applyAlignment="1">
      <alignment horizontal="left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/>
    </xf>
    <xf numFmtId="49" fontId="7" fillId="24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76" fontId="9" fillId="24" borderId="19" xfId="0" applyNumberFormat="1" applyFont="1" applyFill="1" applyBorder="1" applyAlignment="1">
      <alignment horizontal="center" vertical="center"/>
    </xf>
    <xf numFmtId="176" fontId="9" fillId="24" borderId="20" xfId="0" applyNumberFormat="1" applyFont="1" applyFill="1" applyBorder="1" applyAlignment="1">
      <alignment horizontal="center" vertical="center"/>
    </xf>
    <xf numFmtId="176" fontId="9" fillId="24" borderId="21" xfId="0" applyNumberFormat="1" applyFont="1" applyFill="1" applyBorder="1" applyAlignment="1">
      <alignment horizontal="center" vertical="center"/>
    </xf>
    <xf numFmtId="0" fontId="6" fillId="24" borderId="22" xfId="55" applyFont="1" applyFill="1" applyBorder="1" applyAlignment="1">
      <alignment vertical="center" wrapText="1"/>
      <protection/>
    </xf>
    <xf numFmtId="176" fontId="6" fillId="24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176" fontId="6" fillId="24" borderId="26" xfId="0" applyNumberFormat="1" applyFont="1" applyFill="1" applyBorder="1" applyAlignment="1">
      <alignment horizontal="center" vertical="center"/>
    </xf>
    <xf numFmtId="176" fontId="6" fillId="24" borderId="2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0" borderId="14" xfId="54" applyFont="1" applyBorder="1" applyAlignment="1">
      <alignment horizontal="center" vertical="center" wrapText="1"/>
      <protection/>
    </xf>
    <xf numFmtId="176" fontId="6" fillId="24" borderId="27" xfId="54" applyNumberFormat="1" applyFont="1" applyFill="1" applyBorder="1" applyAlignment="1">
      <alignment horizontal="center" vertical="center" wrapText="1"/>
      <protection/>
    </xf>
    <xf numFmtId="176" fontId="6" fillId="24" borderId="28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3" fillId="0" borderId="12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5" fillId="24" borderId="10" xfId="54" applyFont="1" applyFill="1" applyBorder="1" applyAlignment="1">
      <alignment horizontal="center" vertical="center"/>
      <protection/>
    </xf>
    <xf numFmtId="176" fontId="6" fillId="24" borderId="26" xfId="54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vertical="center" wrapText="1"/>
      <protection/>
    </xf>
    <xf numFmtId="176" fontId="9" fillId="24" borderId="26" xfId="54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176" fontId="12" fillId="24" borderId="29" xfId="0" applyNumberFormat="1" applyFont="1" applyFill="1" applyBorder="1" applyAlignment="1">
      <alignment horizontal="center" vertical="center" wrapText="1"/>
    </xf>
    <xf numFmtId="176" fontId="12" fillId="24" borderId="30" xfId="54" applyNumberFormat="1" applyFont="1" applyFill="1" applyBorder="1" applyAlignment="1">
      <alignment horizontal="center" vertical="center" wrapText="1"/>
      <protection/>
    </xf>
    <xf numFmtId="176" fontId="12" fillId="24" borderId="27" xfId="54" applyNumberFormat="1" applyFont="1" applyFill="1" applyBorder="1" applyAlignment="1">
      <alignment horizontal="center" vertical="center" wrapText="1"/>
      <protection/>
    </xf>
    <xf numFmtId="176" fontId="6" fillId="24" borderId="29" xfId="0" applyNumberFormat="1" applyFont="1" applyFill="1" applyBorder="1" applyAlignment="1">
      <alignment horizontal="center" vertical="center" wrapText="1"/>
    </xf>
    <xf numFmtId="176" fontId="6" fillId="24" borderId="31" xfId="0" applyNumberFormat="1" applyFont="1" applyFill="1" applyBorder="1" applyAlignment="1">
      <alignment horizontal="center" vertical="center" wrapText="1"/>
    </xf>
    <xf numFmtId="176" fontId="12" fillId="24" borderId="29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Border="1" applyAlignment="1">
      <alignment horizontal="center" vertical="center" wrapText="1"/>
      <protection/>
    </xf>
    <xf numFmtId="176" fontId="12" fillId="24" borderId="32" xfId="54" applyNumberFormat="1" applyFont="1" applyFill="1" applyBorder="1" applyAlignment="1">
      <alignment horizontal="center" vertical="center" wrapText="1"/>
      <protection/>
    </xf>
    <xf numFmtId="176" fontId="12" fillId="24" borderId="23" xfId="54" applyNumberFormat="1" applyFont="1" applyFill="1" applyBorder="1" applyAlignment="1">
      <alignment horizontal="center" vertical="center" wrapText="1"/>
      <protection/>
    </xf>
    <xf numFmtId="176" fontId="6" fillId="24" borderId="29" xfId="54" applyNumberFormat="1" applyFont="1" applyFill="1" applyBorder="1" applyAlignment="1">
      <alignment horizontal="center" vertical="center" wrapText="1"/>
      <protection/>
    </xf>
    <xf numFmtId="176" fontId="12" fillId="24" borderId="33" xfId="54" applyNumberFormat="1" applyFont="1" applyFill="1" applyBorder="1" applyAlignment="1">
      <alignment horizontal="center" vertical="center" wrapText="1"/>
      <protection/>
    </xf>
    <xf numFmtId="176" fontId="6" fillId="24" borderId="27" xfId="0" applyNumberFormat="1" applyFont="1" applyFill="1" applyBorder="1" applyAlignment="1">
      <alignment horizontal="center" vertical="center"/>
    </xf>
    <xf numFmtId="176" fontId="9" fillId="24" borderId="34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6" fillId="24" borderId="16" xfId="0" applyNumberFormat="1" applyFont="1" applyFill="1" applyBorder="1" applyAlignment="1">
      <alignment horizontal="center" vertical="center"/>
    </xf>
    <xf numFmtId="176" fontId="6" fillId="24" borderId="35" xfId="0" applyNumberFormat="1" applyFont="1" applyFill="1" applyBorder="1" applyAlignment="1">
      <alignment horizontal="center" vertical="center"/>
    </xf>
    <xf numFmtId="176" fontId="6" fillId="24" borderId="21" xfId="0" applyNumberFormat="1" applyFont="1" applyFill="1" applyBorder="1" applyAlignment="1">
      <alignment horizontal="center" vertical="center"/>
    </xf>
    <xf numFmtId="176" fontId="6" fillId="24" borderId="29" xfId="0" applyNumberFormat="1" applyFont="1" applyFill="1" applyBorder="1" applyAlignment="1">
      <alignment horizontal="center" vertical="center"/>
    </xf>
    <xf numFmtId="176" fontId="6" fillId="24" borderId="36" xfId="0" applyNumberFormat="1" applyFont="1" applyFill="1" applyBorder="1" applyAlignment="1">
      <alignment horizontal="center" vertical="center"/>
    </xf>
    <xf numFmtId="176" fontId="6" fillId="24" borderId="37" xfId="0" applyNumberFormat="1" applyFont="1" applyFill="1" applyBorder="1" applyAlignment="1">
      <alignment horizontal="center" vertical="center"/>
    </xf>
    <xf numFmtId="176" fontId="6" fillId="24" borderId="38" xfId="0" applyNumberFormat="1" applyFont="1" applyFill="1" applyBorder="1" applyAlignment="1">
      <alignment horizontal="center" vertical="center" wrapText="1"/>
    </xf>
    <xf numFmtId="176" fontId="6" fillId="24" borderId="28" xfId="0" applyNumberFormat="1" applyFont="1" applyFill="1" applyBorder="1" applyAlignment="1">
      <alignment horizontal="center" vertical="center" wrapText="1"/>
    </xf>
    <xf numFmtId="176" fontId="6" fillId="0" borderId="36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/>
    </xf>
    <xf numFmtId="176" fontId="6" fillId="24" borderId="27" xfId="0" applyNumberFormat="1" applyFont="1" applyFill="1" applyBorder="1" applyAlignment="1">
      <alignment horizontal="center" vertical="center" wrapText="1"/>
    </xf>
    <xf numFmtId="176" fontId="6" fillId="24" borderId="27" xfId="54" applyNumberFormat="1" applyFont="1" applyFill="1" applyBorder="1" applyAlignment="1">
      <alignment horizontal="center" vertical="center"/>
      <protection/>
    </xf>
    <xf numFmtId="176" fontId="6" fillId="24" borderId="26" xfId="0" applyNumberFormat="1" applyFont="1" applyFill="1" applyBorder="1" applyAlignment="1">
      <alignment horizontal="center" vertical="center" wrapText="1"/>
    </xf>
    <xf numFmtId="176" fontId="9" fillId="24" borderId="19" xfId="0" applyNumberFormat="1" applyFont="1" applyFill="1" applyBorder="1" applyAlignment="1">
      <alignment horizontal="center" vertical="center" wrapText="1"/>
    </xf>
    <xf numFmtId="176" fontId="9" fillId="24" borderId="20" xfId="0" applyNumberFormat="1" applyFont="1" applyFill="1" applyBorder="1" applyAlignment="1">
      <alignment horizontal="center" vertical="center" wrapText="1"/>
    </xf>
    <xf numFmtId="176" fontId="9" fillId="24" borderId="34" xfId="0" applyNumberFormat="1" applyFont="1" applyFill="1" applyBorder="1" applyAlignment="1">
      <alignment horizontal="center" vertical="center" wrapText="1"/>
    </xf>
    <xf numFmtId="176" fontId="6" fillId="24" borderId="21" xfId="0" applyNumberFormat="1" applyFont="1" applyFill="1" applyBorder="1" applyAlignment="1">
      <alignment horizontal="center" vertical="center" wrapText="1"/>
    </xf>
    <xf numFmtId="176" fontId="6" fillId="24" borderId="23" xfId="0" applyNumberFormat="1" applyFont="1" applyFill="1" applyBorder="1" applyAlignment="1">
      <alignment horizontal="center" vertical="center" wrapText="1"/>
    </xf>
    <xf numFmtId="176" fontId="6" fillId="24" borderId="23" xfId="54" applyNumberFormat="1" applyFont="1" applyFill="1" applyBorder="1" applyAlignment="1">
      <alignment horizontal="center" vertical="center"/>
      <protection/>
    </xf>
    <xf numFmtId="176" fontId="6" fillId="24" borderId="33" xfId="0" applyNumberFormat="1" applyFont="1" applyFill="1" applyBorder="1" applyAlignment="1">
      <alignment horizontal="center" vertical="center" wrapText="1"/>
    </xf>
    <xf numFmtId="176" fontId="6" fillId="24" borderId="36" xfId="0" applyNumberFormat="1" applyFont="1" applyFill="1" applyBorder="1" applyAlignment="1">
      <alignment horizontal="center" vertical="center" wrapText="1"/>
    </xf>
    <xf numFmtId="176" fontId="6" fillId="24" borderId="36" xfId="54" applyNumberFormat="1" applyFont="1" applyFill="1" applyBorder="1" applyAlignment="1">
      <alignment horizontal="center" vertical="center"/>
      <protection/>
    </xf>
    <xf numFmtId="176" fontId="6" fillId="24" borderId="37" xfId="0" applyNumberFormat="1" applyFont="1" applyFill="1" applyBorder="1" applyAlignment="1">
      <alignment horizontal="center" vertical="center" wrapText="1"/>
    </xf>
    <xf numFmtId="176" fontId="9" fillId="24" borderId="39" xfId="0" applyNumberFormat="1" applyFont="1" applyFill="1" applyBorder="1" applyAlignment="1">
      <alignment horizontal="center" vertical="center" wrapText="1"/>
    </xf>
    <xf numFmtId="176" fontId="9" fillId="24" borderId="40" xfId="0" applyNumberFormat="1" applyFont="1" applyFill="1" applyBorder="1" applyAlignment="1">
      <alignment horizontal="center" vertical="center" wrapText="1"/>
    </xf>
    <xf numFmtId="176" fontId="6" fillId="24" borderId="32" xfId="0" applyNumberFormat="1" applyFont="1" applyFill="1" applyBorder="1" applyAlignment="1">
      <alignment horizontal="center" vertical="center" wrapText="1"/>
    </xf>
    <xf numFmtId="176" fontId="6" fillId="24" borderId="22" xfId="0" applyNumberFormat="1" applyFont="1" applyFill="1" applyBorder="1" applyAlignment="1">
      <alignment horizontal="center" vertical="center" wrapText="1"/>
    </xf>
    <xf numFmtId="176" fontId="6" fillId="24" borderId="41" xfId="0" applyNumberFormat="1" applyFont="1" applyFill="1" applyBorder="1" applyAlignment="1">
      <alignment horizontal="center" vertical="center" wrapText="1"/>
    </xf>
    <xf numFmtId="176" fontId="11" fillId="24" borderId="27" xfId="0" applyNumberFormat="1" applyFont="1" applyFill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11" fillId="24" borderId="29" xfId="0" applyNumberFormat="1" applyFont="1" applyFill="1" applyBorder="1" applyAlignment="1">
      <alignment horizontal="center" vertical="center"/>
    </xf>
    <xf numFmtId="176" fontId="11" fillId="24" borderId="30" xfId="0" applyNumberFormat="1" applyFont="1" applyFill="1" applyBorder="1" applyAlignment="1">
      <alignment horizontal="center" vertical="center"/>
    </xf>
    <xf numFmtId="176" fontId="6" fillId="24" borderId="42" xfId="0" applyNumberFormat="1" applyFont="1" applyFill="1" applyBorder="1" applyAlignment="1">
      <alignment horizontal="center" vertical="center"/>
    </xf>
    <xf numFmtId="176" fontId="6" fillId="24" borderId="30" xfId="0" applyNumberFormat="1" applyFont="1" applyFill="1" applyBorder="1" applyAlignment="1">
      <alignment horizontal="center" vertical="center"/>
    </xf>
    <xf numFmtId="176" fontId="11" fillId="24" borderId="28" xfId="0" applyNumberFormat="1" applyFont="1" applyFill="1" applyBorder="1" applyAlignment="1">
      <alignment horizontal="center" vertical="center"/>
    </xf>
    <xf numFmtId="176" fontId="11" fillId="24" borderId="28" xfId="0" applyNumberFormat="1" applyFont="1" applyFill="1" applyBorder="1" applyAlignment="1">
      <alignment horizontal="center" vertical="center" wrapText="1"/>
    </xf>
    <xf numFmtId="176" fontId="11" fillId="24" borderId="22" xfId="0" applyNumberFormat="1" applyFont="1" applyFill="1" applyBorder="1" applyAlignment="1">
      <alignment horizontal="center" vertical="center" wrapText="1"/>
    </xf>
    <xf numFmtId="176" fontId="6" fillId="24" borderId="33" xfId="0" applyNumberFormat="1" applyFont="1" applyFill="1" applyBorder="1" applyAlignment="1">
      <alignment horizontal="center" vertical="center"/>
    </xf>
    <xf numFmtId="176" fontId="9" fillId="24" borderId="26" xfId="0" applyNumberFormat="1" applyFont="1" applyFill="1" applyBorder="1" applyAlignment="1">
      <alignment horizontal="center" vertical="center"/>
    </xf>
    <xf numFmtId="176" fontId="6" fillId="24" borderId="20" xfId="0" applyNumberFormat="1" applyFont="1" applyFill="1" applyBorder="1" applyAlignment="1">
      <alignment horizontal="center" vertical="center"/>
    </xf>
    <xf numFmtId="176" fontId="6" fillId="24" borderId="3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76" fontId="11" fillId="24" borderId="23" xfId="0" applyNumberFormat="1" applyFont="1" applyFill="1" applyBorder="1" applyAlignment="1">
      <alignment horizontal="center" vertical="center"/>
    </xf>
    <xf numFmtId="176" fontId="11" fillId="24" borderId="27" xfId="0" applyNumberFormat="1" applyFont="1" applyFill="1" applyBorder="1" applyAlignment="1">
      <alignment horizontal="center" vertical="center" wrapText="1"/>
    </xf>
    <xf numFmtId="176" fontId="6" fillId="24" borderId="43" xfId="0" applyNumberFormat="1" applyFont="1" applyFill="1" applyBorder="1" applyAlignment="1">
      <alignment horizontal="center" vertical="center"/>
    </xf>
    <xf numFmtId="176" fontId="6" fillId="24" borderId="44" xfId="0" applyNumberFormat="1" applyFont="1" applyFill="1" applyBorder="1" applyAlignment="1">
      <alignment horizontal="center" vertical="center"/>
    </xf>
    <xf numFmtId="176" fontId="6" fillId="24" borderId="30" xfId="54" applyNumberFormat="1" applyFont="1" applyFill="1" applyBorder="1" applyAlignment="1">
      <alignment horizontal="center" vertical="center" wrapText="1"/>
      <protection/>
    </xf>
    <xf numFmtId="176" fontId="11" fillId="24" borderId="29" xfId="0" applyNumberFormat="1" applyFont="1" applyFill="1" applyBorder="1" applyAlignment="1">
      <alignment horizontal="center" vertical="center" wrapText="1"/>
    </xf>
    <xf numFmtId="176" fontId="12" fillId="24" borderId="27" xfId="0" applyNumberFormat="1" applyFont="1" applyFill="1" applyBorder="1" applyAlignment="1">
      <alignment horizontal="center" vertical="center" wrapText="1"/>
    </xf>
    <xf numFmtId="176" fontId="12" fillId="24" borderId="32" xfId="0" applyNumberFormat="1" applyFont="1" applyFill="1" applyBorder="1" applyAlignment="1">
      <alignment horizontal="center" vertical="center"/>
    </xf>
    <xf numFmtId="176" fontId="9" fillId="24" borderId="45" xfId="0" applyNumberFormat="1" applyFont="1" applyFill="1" applyBorder="1" applyAlignment="1">
      <alignment horizontal="center" vertical="center"/>
    </xf>
    <xf numFmtId="176" fontId="12" fillId="24" borderId="23" xfId="0" applyNumberFormat="1" applyFont="1" applyFill="1" applyBorder="1" applyAlignment="1">
      <alignment horizontal="center" vertical="center"/>
    </xf>
    <xf numFmtId="176" fontId="9" fillId="24" borderId="33" xfId="0" applyNumberFormat="1" applyFont="1" applyFill="1" applyBorder="1" applyAlignment="1">
      <alignment horizontal="center" vertical="center"/>
    </xf>
    <xf numFmtId="176" fontId="9" fillId="24" borderId="27" xfId="0" applyNumberFormat="1" applyFont="1" applyFill="1" applyBorder="1" applyAlignment="1">
      <alignment horizontal="center" vertical="center"/>
    </xf>
    <xf numFmtId="176" fontId="12" fillId="24" borderId="29" xfId="0" applyNumberFormat="1" applyFont="1" applyFill="1" applyBorder="1" applyAlignment="1">
      <alignment horizontal="center" vertical="center"/>
    </xf>
    <xf numFmtId="176" fontId="12" fillId="24" borderId="27" xfId="0" applyNumberFormat="1" applyFont="1" applyFill="1" applyBorder="1" applyAlignment="1">
      <alignment horizontal="center" vertical="center"/>
    </xf>
    <xf numFmtId="176" fontId="6" fillId="24" borderId="21" xfId="54" applyNumberFormat="1" applyFont="1" applyFill="1" applyBorder="1" applyAlignment="1">
      <alignment horizontal="center" vertical="center" wrapText="1"/>
      <protection/>
    </xf>
    <xf numFmtId="176" fontId="12" fillId="24" borderId="26" xfId="54" applyNumberFormat="1" applyFont="1" applyFill="1" applyBorder="1" applyAlignment="1">
      <alignment horizontal="center" vertical="center" wrapText="1"/>
      <protection/>
    </xf>
    <xf numFmtId="176" fontId="6" fillId="24" borderId="38" xfId="54" applyNumberFormat="1" applyFont="1" applyFill="1" applyBorder="1" applyAlignment="1">
      <alignment horizontal="center" vertical="center" wrapText="1"/>
      <protection/>
    </xf>
    <xf numFmtId="176" fontId="6" fillId="24" borderId="36" xfId="54" applyNumberFormat="1" applyFont="1" applyFill="1" applyBorder="1" applyAlignment="1">
      <alignment horizontal="center" vertical="center" wrapText="1"/>
      <protection/>
    </xf>
    <xf numFmtId="176" fontId="6" fillId="24" borderId="37" xfId="54" applyNumberFormat="1" applyFont="1" applyFill="1" applyBorder="1" applyAlignment="1">
      <alignment horizontal="center" vertical="center" wrapText="1"/>
      <protection/>
    </xf>
    <xf numFmtId="176" fontId="9" fillId="24" borderId="39" xfId="0" applyNumberFormat="1" applyFont="1" applyFill="1" applyBorder="1" applyAlignment="1">
      <alignment horizontal="center" vertical="center"/>
    </xf>
    <xf numFmtId="176" fontId="9" fillId="24" borderId="30" xfId="0" applyNumberFormat="1" applyFont="1" applyFill="1" applyBorder="1" applyAlignment="1">
      <alignment horizontal="center" vertical="center"/>
    </xf>
    <xf numFmtId="176" fontId="6" fillId="24" borderId="28" xfId="0" applyNumberFormat="1" applyFont="1" applyFill="1" applyBorder="1" applyAlignment="1">
      <alignment horizontal="center" vertical="center"/>
    </xf>
    <xf numFmtId="176" fontId="12" fillId="24" borderId="28" xfId="0" applyNumberFormat="1" applyFont="1" applyFill="1" applyBorder="1" applyAlignment="1">
      <alignment horizontal="center" vertical="center"/>
    </xf>
    <xf numFmtId="176" fontId="12" fillId="24" borderId="26" xfId="0" applyNumberFormat="1" applyFont="1" applyFill="1" applyBorder="1" applyAlignment="1">
      <alignment horizontal="center" vertical="center"/>
    </xf>
    <xf numFmtId="176" fontId="6" fillId="24" borderId="40" xfId="0" applyNumberFormat="1" applyFont="1" applyFill="1" applyBorder="1" applyAlignment="1">
      <alignment horizontal="center" vertical="center"/>
    </xf>
    <xf numFmtId="176" fontId="12" fillId="24" borderId="30" xfId="0" applyNumberFormat="1" applyFont="1" applyFill="1" applyBorder="1" applyAlignment="1">
      <alignment horizontal="center" vertical="center"/>
    </xf>
    <xf numFmtId="176" fontId="9" fillId="24" borderId="46" xfId="0" applyNumberFormat="1" applyFont="1" applyFill="1" applyBorder="1" applyAlignment="1">
      <alignment horizontal="center" vertical="center" wrapText="1"/>
    </xf>
    <xf numFmtId="176" fontId="9" fillId="24" borderId="47" xfId="0" applyNumberFormat="1" applyFont="1" applyFill="1" applyBorder="1" applyAlignment="1">
      <alignment horizontal="center" vertical="center"/>
    </xf>
    <xf numFmtId="176" fontId="9" fillId="24" borderId="48" xfId="0" applyNumberFormat="1" applyFont="1" applyFill="1" applyBorder="1" applyAlignment="1">
      <alignment horizontal="center" vertical="center"/>
    </xf>
    <xf numFmtId="176" fontId="9" fillId="24" borderId="47" xfId="0" applyNumberFormat="1" applyFont="1" applyFill="1" applyBorder="1" applyAlignment="1">
      <alignment horizontal="center" vertical="center" wrapText="1"/>
    </xf>
    <xf numFmtId="176" fontId="6" fillId="24" borderId="49" xfId="0" applyNumberFormat="1" applyFont="1" applyFill="1" applyBorder="1" applyAlignment="1">
      <alignment horizontal="center" vertical="center"/>
    </xf>
    <xf numFmtId="176" fontId="6" fillId="24" borderId="38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 wrapText="1"/>
    </xf>
    <xf numFmtId="176" fontId="6" fillId="24" borderId="50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9" fillId="0" borderId="39" xfId="0" applyNumberFormat="1" applyFont="1" applyFill="1" applyBorder="1" applyAlignment="1">
      <alignment horizontal="center" vertical="center" wrapText="1"/>
    </xf>
    <xf numFmtId="176" fontId="11" fillId="0" borderId="36" xfId="0" applyNumberFormat="1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176" fontId="6" fillId="0" borderId="28" xfId="0" applyNumberFormat="1" applyFont="1" applyFill="1" applyBorder="1" applyAlignment="1">
      <alignment horizontal="center" vertical="center" wrapText="1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30" xfId="0" applyNumberFormat="1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horizontal="center" vertical="center" wrapText="1"/>
    </xf>
    <xf numFmtId="176" fontId="6" fillId="0" borderId="27" xfId="54" applyNumberFormat="1" applyFont="1" applyFill="1" applyBorder="1" applyAlignment="1">
      <alignment horizontal="center" vertical="center" wrapText="1"/>
      <protection/>
    </xf>
    <xf numFmtId="176" fontId="9" fillId="0" borderId="19" xfId="54" applyNumberFormat="1" applyFont="1" applyFill="1" applyBorder="1" applyAlignment="1">
      <alignment horizontal="center" vertical="center" wrapText="1"/>
      <protection/>
    </xf>
    <xf numFmtId="176" fontId="9" fillId="0" borderId="20" xfId="54" applyNumberFormat="1" applyFont="1" applyFill="1" applyBorder="1" applyAlignment="1">
      <alignment horizontal="center" vertical="center" wrapText="1"/>
      <protection/>
    </xf>
    <xf numFmtId="176" fontId="12" fillId="0" borderId="32" xfId="54" applyNumberFormat="1" applyFont="1" applyFill="1" applyBorder="1" applyAlignment="1">
      <alignment horizontal="center" vertical="center" wrapText="1"/>
      <protection/>
    </xf>
    <xf numFmtId="176" fontId="12" fillId="0" borderId="23" xfId="54" applyNumberFormat="1" applyFont="1" applyFill="1" applyBorder="1" applyAlignment="1">
      <alignment horizontal="center" vertical="center" wrapText="1"/>
      <protection/>
    </xf>
    <xf numFmtId="176" fontId="6" fillId="0" borderId="29" xfId="54" applyNumberFormat="1" applyFont="1" applyFill="1" applyBorder="1" applyAlignment="1">
      <alignment horizontal="center" vertical="center" wrapText="1"/>
      <protection/>
    </xf>
    <xf numFmtId="176" fontId="9" fillId="0" borderId="34" xfId="54" applyNumberFormat="1" applyFont="1" applyFill="1" applyBorder="1" applyAlignment="1">
      <alignment horizontal="center" vertical="center" wrapText="1"/>
      <protection/>
    </xf>
    <xf numFmtId="176" fontId="9" fillId="0" borderId="19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/>
    </xf>
    <xf numFmtId="176" fontId="9" fillId="0" borderId="39" xfId="0" applyNumberFormat="1" applyFont="1" applyFill="1" applyBorder="1" applyAlignment="1">
      <alignment horizontal="center" vertical="center"/>
    </xf>
    <xf numFmtId="176" fontId="6" fillId="0" borderId="32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/>
    </xf>
    <xf numFmtId="176" fontId="9" fillId="0" borderId="46" xfId="0" applyNumberFormat="1" applyFont="1" applyFill="1" applyBorder="1" applyAlignment="1">
      <alignment horizontal="center" vertical="center" wrapText="1"/>
    </xf>
    <xf numFmtId="176" fontId="9" fillId="0" borderId="47" xfId="0" applyNumberFormat="1" applyFont="1" applyFill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 vertical="center"/>
    </xf>
    <xf numFmtId="176" fontId="9" fillId="0" borderId="47" xfId="0" applyNumberFormat="1" applyFont="1" applyFill="1" applyBorder="1" applyAlignment="1">
      <alignment horizontal="center" vertical="center" wrapText="1"/>
    </xf>
    <xf numFmtId="176" fontId="12" fillId="24" borderId="23" xfId="0" applyNumberFormat="1" applyFont="1" applyFill="1" applyBorder="1" applyAlignment="1">
      <alignment horizontal="center" vertical="center" wrapText="1"/>
    </xf>
    <xf numFmtId="176" fontId="6" fillId="24" borderId="42" xfId="0" applyNumberFormat="1" applyFont="1" applyFill="1" applyBorder="1" applyAlignment="1">
      <alignment horizontal="center" vertical="center" wrapText="1"/>
    </xf>
    <xf numFmtId="176" fontId="6" fillId="24" borderId="51" xfId="0" applyNumberFormat="1" applyFont="1" applyFill="1" applyBorder="1" applyAlignment="1">
      <alignment horizontal="center" vertical="center" wrapText="1"/>
    </xf>
    <xf numFmtId="176" fontId="6" fillId="24" borderId="52" xfId="0" applyNumberFormat="1" applyFont="1" applyFill="1" applyBorder="1" applyAlignment="1">
      <alignment horizontal="center" vertical="center" wrapText="1"/>
    </xf>
    <xf numFmtId="176" fontId="11" fillId="24" borderId="30" xfId="0" applyNumberFormat="1" applyFont="1" applyFill="1" applyBorder="1" applyAlignment="1">
      <alignment horizontal="center" vertical="center" wrapText="1"/>
    </xf>
    <xf numFmtId="176" fontId="9" fillId="24" borderId="53" xfId="0" applyNumberFormat="1" applyFont="1" applyFill="1" applyBorder="1" applyAlignment="1">
      <alignment horizontal="center" vertical="center" wrapText="1"/>
    </xf>
    <xf numFmtId="176" fontId="6" fillId="24" borderId="0" xfId="0" applyNumberFormat="1" applyFont="1" applyFill="1" applyBorder="1" applyAlignment="1">
      <alignment horizontal="center" vertical="center"/>
    </xf>
    <xf numFmtId="176" fontId="9" fillId="24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/>
    </xf>
    <xf numFmtId="4" fontId="6" fillId="24" borderId="0" xfId="0" applyNumberFormat="1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 wrapText="1"/>
    </xf>
    <xf numFmtId="4" fontId="9" fillId="24" borderId="0" xfId="55" applyNumberFormat="1" applyFont="1" applyFill="1" applyBorder="1" applyAlignment="1">
      <alignment horizontal="center" vertical="center" wrapText="1"/>
      <protection/>
    </xf>
    <xf numFmtId="176" fontId="11" fillId="24" borderId="0" xfId="0" applyNumberFormat="1" applyFont="1" applyFill="1" applyBorder="1" applyAlignment="1">
      <alignment horizontal="center" vertical="center"/>
    </xf>
    <xf numFmtId="4" fontId="11" fillId="24" borderId="0" xfId="54" applyNumberFormat="1" applyFont="1" applyFill="1" applyBorder="1" applyAlignment="1">
      <alignment horizontal="center" vertical="center" wrapText="1"/>
      <protection/>
    </xf>
    <xf numFmtId="4" fontId="6" fillId="24" borderId="0" xfId="0" applyNumberFormat="1" applyFont="1" applyFill="1" applyBorder="1" applyAlignment="1">
      <alignment horizontal="center" vertical="center"/>
    </xf>
    <xf numFmtId="4" fontId="6" fillId="24" borderId="0" xfId="54" applyNumberFormat="1" applyFont="1" applyFill="1" applyBorder="1" applyAlignment="1">
      <alignment horizontal="center" vertical="center" wrapText="1"/>
      <protection/>
    </xf>
    <xf numFmtId="0" fontId="6" fillId="0" borderId="54" xfId="0" applyFont="1" applyFill="1" applyBorder="1" applyAlignment="1">
      <alignment horizontal="center" vertical="center" wrapText="1"/>
    </xf>
    <xf numFmtId="4" fontId="9" fillId="24" borderId="34" xfId="0" applyNumberFormat="1" applyFont="1" applyFill="1" applyBorder="1" applyAlignment="1">
      <alignment horizontal="center" vertical="center"/>
    </xf>
    <xf numFmtId="4" fontId="6" fillId="24" borderId="42" xfId="0" applyNumberFormat="1" applyFont="1" applyFill="1" applyBorder="1" applyAlignment="1">
      <alignment horizontal="center" vertical="center" wrapText="1"/>
    </xf>
    <xf numFmtId="4" fontId="6" fillId="24" borderId="30" xfId="0" applyNumberFormat="1" applyFont="1" applyFill="1" applyBorder="1" applyAlignment="1">
      <alignment horizontal="center" vertical="center" wrapText="1"/>
    </xf>
    <xf numFmtId="4" fontId="6" fillId="24" borderId="27" xfId="0" applyNumberFormat="1" applyFont="1" applyFill="1" applyBorder="1" applyAlignment="1">
      <alignment horizontal="center" vertical="center" wrapText="1"/>
    </xf>
    <xf numFmtId="4" fontId="6" fillId="24" borderId="34" xfId="0" applyNumberFormat="1" applyFont="1" applyFill="1" applyBorder="1" applyAlignment="1">
      <alignment horizontal="center" vertical="center" wrapText="1"/>
    </xf>
    <xf numFmtId="4" fontId="6" fillId="24" borderId="45" xfId="0" applyNumberFormat="1" applyFont="1" applyFill="1" applyBorder="1" applyAlignment="1">
      <alignment horizontal="center" vertical="center" wrapText="1"/>
    </xf>
    <xf numFmtId="4" fontId="9" fillId="24" borderId="53" xfId="0" applyNumberFormat="1" applyFont="1" applyFill="1" applyBorder="1" applyAlignment="1">
      <alignment horizontal="center" vertical="center" wrapText="1"/>
    </xf>
    <xf numFmtId="4" fontId="9" fillId="24" borderId="51" xfId="0" applyNumberFormat="1" applyFont="1" applyFill="1" applyBorder="1" applyAlignment="1">
      <alignment horizontal="center" vertical="center" wrapText="1"/>
    </xf>
    <xf numFmtId="176" fontId="11" fillId="24" borderId="45" xfId="0" applyNumberFormat="1" applyFont="1" applyFill="1" applyBorder="1" applyAlignment="1">
      <alignment horizontal="center" vertical="center"/>
    </xf>
    <xf numFmtId="4" fontId="11" fillId="24" borderId="45" xfId="54" applyNumberFormat="1" applyFont="1" applyFill="1" applyBorder="1" applyAlignment="1">
      <alignment horizontal="center" vertical="center" wrapText="1"/>
      <protection/>
    </xf>
    <xf numFmtId="4" fontId="6" fillId="24" borderId="30" xfId="0" applyNumberFormat="1" applyFont="1" applyFill="1" applyBorder="1" applyAlignment="1">
      <alignment horizontal="center" vertical="center"/>
    </xf>
    <xf numFmtId="4" fontId="6" fillId="24" borderId="34" xfId="0" applyNumberFormat="1" applyFont="1" applyFill="1" applyBorder="1" applyAlignment="1">
      <alignment horizontal="center" vertical="center"/>
    </xf>
    <xf numFmtId="4" fontId="6" fillId="24" borderId="45" xfId="0" applyNumberFormat="1" applyFont="1" applyFill="1" applyBorder="1" applyAlignment="1">
      <alignment horizontal="center" vertical="center"/>
    </xf>
    <xf numFmtId="4" fontId="6" fillId="24" borderId="42" xfId="0" applyNumberFormat="1" applyFont="1" applyFill="1" applyBorder="1" applyAlignment="1">
      <alignment horizontal="center" vertical="center"/>
    </xf>
    <xf numFmtId="4" fontId="6" fillId="24" borderId="34" xfId="54" applyNumberFormat="1" applyFont="1" applyFill="1" applyBorder="1" applyAlignment="1">
      <alignment horizontal="center" vertical="center" wrapText="1"/>
      <protection/>
    </xf>
    <xf numFmtId="176" fontId="9" fillId="24" borderId="30" xfId="54" applyNumberFormat="1" applyFont="1" applyFill="1" applyBorder="1" applyAlignment="1">
      <alignment horizontal="center" vertical="center" wrapText="1"/>
      <protection/>
    </xf>
    <xf numFmtId="4" fontId="9" fillId="24" borderId="45" xfId="0" applyNumberFormat="1" applyFont="1" applyFill="1" applyBorder="1" applyAlignment="1">
      <alignment horizontal="center" vertical="center"/>
    </xf>
    <xf numFmtId="4" fontId="9" fillId="24" borderId="30" xfId="0" applyNumberFormat="1" applyFont="1" applyFill="1" applyBorder="1" applyAlignment="1">
      <alignment horizontal="center" vertical="center"/>
    </xf>
    <xf numFmtId="4" fontId="6" fillId="24" borderId="54" xfId="0" applyNumberFormat="1" applyFont="1" applyFill="1" applyBorder="1" applyAlignment="1">
      <alignment horizontal="center" vertical="center"/>
    </xf>
    <xf numFmtId="4" fontId="6" fillId="24" borderId="48" xfId="0" applyNumberFormat="1" applyFont="1" applyFill="1" applyBorder="1" applyAlignment="1">
      <alignment horizontal="center" vertical="center"/>
    </xf>
    <xf numFmtId="176" fontId="6" fillId="24" borderId="30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11" fillId="0" borderId="11" xfId="55" applyFont="1" applyFill="1" applyBorder="1" applyAlignment="1">
      <alignment vertical="center" wrapText="1"/>
      <protection/>
    </xf>
    <xf numFmtId="4" fontId="6" fillId="24" borderId="36" xfId="0" applyNumberFormat="1" applyFont="1" applyFill="1" applyBorder="1" applyAlignment="1">
      <alignment horizontal="center" vertical="center" wrapText="1"/>
    </xf>
    <xf numFmtId="4" fontId="9" fillId="24" borderId="2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176" fontId="6" fillId="24" borderId="45" xfId="0" applyNumberFormat="1" applyFont="1" applyFill="1" applyBorder="1" applyAlignment="1">
      <alignment horizontal="center" vertical="center" wrapText="1"/>
    </xf>
    <xf numFmtId="176" fontId="12" fillId="24" borderId="45" xfId="54" applyNumberFormat="1" applyFont="1" applyFill="1" applyBorder="1" applyAlignment="1">
      <alignment horizontal="center" vertical="center" wrapText="1"/>
      <protection/>
    </xf>
    <xf numFmtId="176" fontId="6" fillId="24" borderId="34" xfId="54" applyNumberFormat="1" applyFont="1" applyFill="1" applyBorder="1" applyAlignment="1">
      <alignment horizontal="center" vertical="center" wrapText="1"/>
      <protection/>
    </xf>
    <xf numFmtId="176" fontId="6" fillId="24" borderId="45" xfId="0" applyNumberFormat="1" applyFont="1" applyFill="1" applyBorder="1" applyAlignment="1">
      <alignment horizontal="center" vertical="center"/>
    </xf>
    <xf numFmtId="176" fontId="6" fillId="24" borderId="57" xfId="0" applyNumberFormat="1" applyFont="1" applyFill="1" applyBorder="1" applyAlignment="1">
      <alignment horizontal="center" vertical="center"/>
    </xf>
    <xf numFmtId="176" fontId="6" fillId="24" borderId="54" xfId="0" applyNumberFormat="1" applyFont="1" applyFill="1" applyBorder="1" applyAlignment="1">
      <alignment horizontal="center" vertical="center"/>
    </xf>
    <xf numFmtId="183" fontId="9" fillId="24" borderId="34" xfId="0" applyNumberFormat="1" applyFont="1" applyFill="1" applyBorder="1" applyAlignment="1">
      <alignment horizontal="center" vertical="center"/>
    </xf>
    <xf numFmtId="183" fontId="9" fillId="24" borderId="21" xfId="0" applyNumberFormat="1" applyFont="1" applyFill="1" applyBorder="1" applyAlignment="1">
      <alignment horizontal="center" vertical="center"/>
    </xf>
    <xf numFmtId="183" fontId="11" fillId="24" borderId="37" xfId="0" applyNumberFormat="1" applyFont="1" applyFill="1" applyBorder="1" applyAlignment="1">
      <alignment horizontal="center" vertical="center"/>
    </xf>
    <xf numFmtId="176" fontId="6" fillId="24" borderId="58" xfId="0" applyNumberFormat="1" applyFont="1" applyFill="1" applyBorder="1" applyAlignment="1">
      <alignment horizontal="center" vertical="center" wrapText="1"/>
    </xf>
    <xf numFmtId="183" fontId="9" fillId="24" borderId="49" xfId="0" applyNumberFormat="1" applyFont="1" applyFill="1" applyBorder="1" applyAlignment="1">
      <alignment horizontal="center" vertical="center"/>
    </xf>
    <xf numFmtId="183" fontId="12" fillId="24" borderId="33" xfId="0" applyNumberFormat="1" applyFont="1" applyFill="1" applyBorder="1" applyAlignment="1">
      <alignment horizontal="center" vertical="center"/>
    </xf>
    <xf numFmtId="183" fontId="12" fillId="24" borderId="26" xfId="0" applyNumberFormat="1" applyFont="1" applyFill="1" applyBorder="1" applyAlignment="1">
      <alignment horizontal="center" vertical="center"/>
    </xf>
    <xf numFmtId="183" fontId="12" fillId="24" borderId="37" xfId="0" applyNumberFormat="1" applyFont="1" applyFill="1" applyBorder="1" applyAlignment="1">
      <alignment horizontal="center" vertical="center"/>
    </xf>
    <xf numFmtId="49" fontId="12" fillId="0" borderId="11" xfId="54" applyNumberFormat="1" applyFont="1" applyBorder="1" applyAlignment="1">
      <alignment horizontal="center" vertical="center" wrapText="1"/>
      <protection/>
    </xf>
    <xf numFmtId="176" fontId="6" fillId="24" borderId="4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 wrapText="1"/>
    </xf>
    <xf numFmtId="183" fontId="6" fillId="24" borderId="33" xfId="0" applyNumberFormat="1" applyFont="1" applyFill="1" applyBorder="1" applyAlignment="1">
      <alignment horizontal="center" vertical="center"/>
    </xf>
    <xf numFmtId="183" fontId="6" fillId="24" borderId="37" xfId="0" applyNumberFormat="1" applyFont="1" applyFill="1" applyBorder="1" applyAlignment="1">
      <alignment horizontal="center" vertical="center"/>
    </xf>
    <xf numFmtId="183" fontId="6" fillId="24" borderId="26" xfId="0" applyNumberFormat="1" applyFont="1" applyFill="1" applyBorder="1" applyAlignment="1">
      <alignment horizontal="center" vertical="center"/>
    </xf>
    <xf numFmtId="183" fontId="11" fillId="24" borderId="33" xfId="0" applyNumberFormat="1" applyFont="1" applyFill="1" applyBorder="1" applyAlignment="1">
      <alignment horizontal="center" vertical="center"/>
    </xf>
    <xf numFmtId="183" fontId="11" fillId="24" borderId="26" xfId="0" applyNumberFormat="1" applyFont="1" applyFill="1" applyBorder="1" applyAlignment="1">
      <alignment horizontal="center" vertical="center"/>
    </xf>
    <xf numFmtId="176" fontId="6" fillId="0" borderId="38" xfId="0" applyNumberFormat="1" applyFont="1" applyFill="1" applyBorder="1" applyAlignment="1">
      <alignment horizontal="center" vertical="center" wrapText="1"/>
    </xf>
    <xf numFmtId="176" fontId="6" fillId="24" borderId="59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176" fontId="6" fillId="0" borderId="45" xfId="0" applyNumberFormat="1" applyFont="1" applyFill="1" applyBorder="1" applyAlignment="1">
      <alignment horizontal="center" vertical="center"/>
    </xf>
    <xf numFmtId="176" fontId="9" fillId="0" borderId="42" xfId="0" applyNumberFormat="1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4" fontId="6" fillId="24" borderId="36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/>
    </xf>
    <xf numFmtId="183" fontId="6" fillId="24" borderId="4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6" fillId="24" borderId="62" xfId="0" applyNumberFormat="1" applyFont="1" applyFill="1" applyBorder="1" applyAlignment="1">
      <alignment horizontal="center" vertical="center"/>
    </xf>
    <xf numFmtId="176" fontId="9" fillId="0" borderId="50" xfId="0" applyNumberFormat="1" applyFont="1" applyFill="1" applyBorder="1" applyAlignment="1">
      <alignment horizontal="center" vertical="center"/>
    </xf>
    <xf numFmtId="176" fontId="6" fillId="24" borderId="63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 wrapText="1"/>
    </xf>
    <xf numFmtId="176" fontId="12" fillId="0" borderId="47" xfId="0" applyNumberFormat="1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2" fontId="6" fillId="0" borderId="48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4" fontId="6" fillId="24" borderId="20" xfId="0" applyNumberFormat="1" applyFont="1" applyFill="1" applyBorder="1" applyAlignment="1">
      <alignment horizontal="center" vertical="center"/>
    </xf>
    <xf numFmtId="176" fontId="11" fillId="0" borderId="42" xfId="0" applyNumberFormat="1" applyFont="1" applyFill="1" applyBorder="1" applyAlignment="1">
      <alignment horizontal="center" vertical="center"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183" fontId="9" fillId="24" borderId="48" xfId="0" applyNumberFormat="1" applyFont="1" applyFill="1" applyBorder="1" applyAlignment="1">
      <alignment horizontal="center" vertical="center"/>
    </xf>
    <xf numFmtId="176" fontId="9" fillId="24" borderId="47" xfId="54" applyNumberFormat="1" applyFont="1" applyFill="1" applyBorder="1" applyAlignment="1">
      <alignment horizontal="center" vertical="center" wrapText="1"/>
      <protection/>
    </xf>
    <xf numFmtId="176" fontId="9" fillId="24" borderId="48" xfId="54" applyNumberFormat="1" applyFont="1" applyFill="1" applyBorder="1" applyAlignment="1">
      <alignment horizontal="center" vertical="center" wrapText="1"/>
      <protection/>
    </xf>
    <xf numFmtId="176" fontId="9" fillId="24" borderId="49" xfId="54" applyNumberFormat="1" applyFont="1" applyFill="1" applyBorder="1" applyAlignment="1">
      <alignment horizontal="center" vertical="center" wrapText="1"/>
      <protection/>
    </xf>
    <xf numFmtId="176" fontId="12" fillId="0" borderId="23" xfId="0" applyNumberFormat="1" applyFont="1" applyFill="1" applyBorder="1" applyAlignment="1">
      <alignment horizontal="center" vertical="center"/>
    </xf>
    <xf numFmtId="176" fontId="12" fillId="0" borderId="45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justify" vertical="center"/>
    </xf>
    <xf numFmtId="176" fontId="12" fillId="24" borderId="64" xfId="0" applyNumberFormat="1" applyFont="1" applyFill="1" applyBorder="1" applyAlignment="1">
      <alignment horizontal="center" vertical="center"/>
    </xf>
    <xf numFmtId="176" fontId="11" fillId="24" borderId="26" xfId="0" applyNumberFormat="1" applyFont="1" applyFill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/>
    </xf>
    <xf numFmtId="176" fontId="9" fillId="0" borderId="66" xfId="0" applyNumberFormat="1" applyFont="1" applyFill="1" applyBorder="1" applyAlignment="1">
      <alignment horizontal="center" vertical="center"/>
    </xf>
    <xf numFmtId="176" fontId="6" fillId="0" borderId="49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6" fillId="0" borderId="12" xfId="54" applyNumberFormat="1" applyFont="1" applyBorder="1" applyAlignment="1">
      <alignment horizontal="center" vertical="center" wrapText="1"/>
      <protection/>
    </xf>
    <xf numFmtId="176" fontId="6" fillId="24" borderId="50" xfId="54" applyNumberFormat="1" applyFont="1" applyFill="1" applyBorder="1" applyAlignment="1">
      <alignment horizontal="center" vertical="center" wrapText="1"/>
      <protection/>
    </xf>
    <xf numFmtId="176" fontId="6" fillId="24" borderId="43" xfId="54" applyNumberFormat="1" applyFont="1" applyFill="1" applyBorder="1" applyAlignment="1">
      <alignment horizontal="center" vertical="center" wrapText="1"/>
      <protection/>
    </xf>
    <xf numFmtId="176" fontId="6" fillId="24" borderId="44" xfId="54" applyNumberFormat="1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vertical="center" wrapText="1"/>
      <protection/>
    </xf>
    <xf numFmtId="176" fontId="9" fillId="0" borderId="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left" vertical="center" wrapText="1"/>
      <protection/>
    </xf>
    <xf numFmtId="0" fontId="7" fillId="24" borderId="24" xfId="54" applyFont="1" applyFill="1" applyBorder="1" applyAlignment="1">
      <alignment horizontal="center" vertical="center"/>
      <protection/>
    </xf>
    <xf numFmtId="176" fontId="9" fillId="0" borderId="48" xfId="0" applyNumberFormat="1" applyFont="1" applyFill="1" applyBorder="1" applyAlignment="1">
      <alignment horizontal="center" vertical="center" wrapText="1"/>
    </xf>
    <xf numFmtId="176" fontId="6" fillId="24" borderId="49" xfId="0" applyNumberFormat="1" applyFont="1" applyFill="1" applyBorder="1" applyAlignment="1">
      <alignment horizontal="center" vertical="center" wrapText="1"/>
    </xf>
    <xf numFmtId="176" fontId="9" fillId="24" borderId="48" xfId="0" applyNumberFormat="1" applyFont="1" applyFill="1" applyBorder="1" applyAlignment="1">
      <alignment vertical="center" wrapText="1"/>
    </xf>
    <xf numFmtId="4" fontId="6" fillId="24" borderId="48" xfId="0" applyNumberFormat="1" applyFont="1" applyFill="1" applyBorder="1" applyAlignment="1">
      <alignment horizontal="center" vertical="center" wrapText="1"/>
    </xf>
    <xf numFmtId="176" fontId="9" fillId="0" borderId="65" xfId="0" applyNumberFormat="1" applyFont="1" applyFill="1" applyBorder="1" applyAlignment="1">
      <alignment horizontal="center" vertical="center" wrapText="1"/>
    </xf>
    <xf numFmtId="176" fontId="6" fillId="24" borderId="47" xfId="0" applyNumberFormat="1" applyFont="1" applyFill="1" applyBorder="1" applyAlignment="1">
      <alignment horizontal="center" vertical="center"/>
    </xf>
    <xf numFmtId="4" fontId="6" fillId="24" borderId="47" xfId="0" applyNumberFormat="1" applyFont="1" applyFill="1" applyBorder="1" applyAlignment="1">
      <alignment horizontal="center" vertical="center"/>
    </xf>
    <xf numFmtId="4" fontId="6" fillId="24" borderId="43" xfId="0" applyNumberFormat="1" applyFont="1" applyFill="1" applyBorder="1" applyAlignment="1">
      <alignment horizontal="center" vertical="center"/>
    </xf>
    <xf numFmtId="176" fontId="6" fillId="24" borderId="6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176" fontId="6" fillId="24" borderId="41" xfId="54" applyNumberFormat="1" applyFont="1" applyFill="1" applyBorder="1" applyAlignment="1">
      <alignment horizontal="center" vertical="center" wrapText="1"/>
      <protection/>
    </xf>
    <xf numFmtId="176" fontId="6" fillId="0" borderId="36" xfId="54" applyNumberFormat="1" applyFont="1" applyFill="1" applyBorder="1" applyAlignment="1">
      <alignment horizontal="center" vertical="center" wrapText="1"/>
      <protection/>
    </xf>
    <xf numFmtId="176" fontId="11" fillId="24" borderId="30" xfId="54" applyNumberFormat="1" applyFont="1" applyFill="1" applyBorder="1" applyAlignment="1">
      <alignment horizontal="center" vertical="center" wrapText="1"/>
      <protection/>
    </xf>
    <xf numFmtId="176" fontId="11" fillId="24" borderId="27" xfId="54" applyNumberFormat="1" applyFont="1" applyFill="1" applyBorder="1" applyAlignment="1">
      <alignment horizontal="center" vertical="center" wrapText="1"/>
      <protection/>
    </xf>
    <xf numFmtId="176" fontId="11" fillId="24" borderId="46" xfId="54" applyNumberFormat="1" applyFont="1" applyFill="1" applyBorder="1" applyAlignment="1">
      <alignment horizontal="center" vertical="center" wrapText="1"/>
      <protection/>
    </xf>
    <xf numFmtId="176" fontId="11" fillId="24" borderId="16" xfId="54" applyNumberFormat="1" applyFont="1" applyFill="1" applyBorder="1" applyAlignment="1">
      <alignment horizontal="center" vertical="center" wrapText="1"/>
      <protection/>
    </xf>
    <xf numFmtId="49" fontId="7" fillId="24" borderId="15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wrapText="1"/>
    </xf>
    <xf numFmtId="176" fontId="11" fillId="24" borderId="28" xfId="54" applyNumberFormat="1" applyFont="1" applyFill="1" applyBorder="1" applyAlignment="1">
      <alignment horizontal="center" vertical="center" wrapText="1"/>
      <protection/>
    </xf>
    <xf numFmtId="176" fontId="11" fillId="24" borderId="29" xfId="54" applyNumberFormat="1" applyFont="1" applyFill="1" applyBorder="1" applyAlignment="1">
      <alignment horizontal="center" vertical="center" wrapText="1"/>
      <protection/>
    </xf>
    <xf numFmtId="49" fontId="12" fillId="24" borderId="60" xfId="0" applyNumberFormat="1" applyFont="1" applyFill="1" applyBorder="1" applyAlignment="1">
      <alignment horizontal="center" vertical="center"/>
    </xf>
    <xf numFmtId="176" fontId="12" fillId="0" borderId="32" xfId="0" applyNumberFormat="1" applyFont="1" applyFill="1" applyBorder="1" applyAlignment="1">
      <alignment horizontal="center" vertical="center"/>
    </xf>
    <xf numFmtId="0" fontId="6" fillId="0" borderId="11" xfId="53" applyNumberFormat="1" applyFont="1" applyFill="1" applyBorder="1" applyAlignment="1" applyProtection="1">
      <alignment horizontal="left" vertical="center" wrapText="1"/>
      <protection/>
    </xf>
    <xf numFmtId="176" fontId="6" fillId="24" borderId="42" xfId="54" applyNumberFormat="1" applyFont="1" applyFill="1" applyBorder="1" applyAlignment="1">
      <alignment horizontal="center" vertical="center" wrapText="1"/>
      <protection/>
    </xf>
    <xf numFmtId="0" fontId="7" fillId="0" borderId="53" xfId="55" applyFont="1" applyFill="1" applyBorder="1" applyAlignment="1">
      <alignment vertical="center" wrapText="1"/>
      <protection/>
    </xf>
    <xf numFmtId="0" fontId="6" fillId="0" borderId="13" xfId="55" applyFont="1" applyFill="1" applyBorder="1" applyAlignment="1">
      <alignment vertical="center" wrapText="1"/>
      <protection/>
    </xf>
    <xf numFmtId="0" fontId="7" fillId="0" borderId="15" xfId="0" applyFont="1" applyFill="1" applyBorder="1" applyAlignment="1">
      <alignment horizontal="left" vertical="justify" wrapText="1"/>
    </xf>
    <xf numFmtId="0" fontId="6" fillId="0" borderId="22" xfId="0" applyFont="1" applyBorder="1" applyAlignment="1">
      <alignment horizontal="left" vertical="center" wrapText="1"/>
    </xf>
    <xf numFmtId="0" fontId="11" fillId="24" borderId="13" xfId="55" applyFont="1" applyFill="1" applyBorder="1" applyAlignment="1">
      <alignment horizontal="left" vertical="center" wrapText="1"/>
      <protection/>
    </xf>
    <xf numFmtId="176" fontId="11" fillId="24" borderId="32" xfId="0" applyNumberFormat="1" applyFont="1" applyFill="1" applyBorder="1" applyAlignment="1">
      <alignment horizontal="center" vertical="center"/>
    </xf>
    <xf numFmtId="176" fontId="6" fillId="0" borderId="30" xfId="54" applyNumberFormat="1" applyFont="1" applyFill="1" applyBorder="1" applyAlignment="1">
      <alignment horizontal="center" vertical="center" wrapText="1"/>
      <protection/>
    </xf>
    <xf numFmtId="183" fontId="6" fillId="24" borderId="56" xfId="0" applyNumberFormat="1" applyFont="1" applyFill="1" applyBorder="1" applyAlignment="1">
      <alignment horizontal="center" vertical="center"/>
    </xf>
    <xf numFmtId="49" fontId="6" fillId="0" borderId="18" xfId="54" applyNumberFormat="1" applyFont="1" applyBorder="1" applyAlignment="1">
      <alignment horizontal="center" vertical="center" wrapText="1"/>
      <protection/>
    </xf>
    <xf numFmtId="176" fontId="6" fillId="0" borderId="68" xfId="0" applyNumberFormat="1" applyFont="1" applyFill="1" applyBorder="1" applyAlignment="1">
      <alignment horizontal="center" vertical="center" wrapText="1"/>
    </xf>
    <xf numFmtId="176" fontId="6" fillId="0" borderId="67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6" fillId="24" borderId="22" xfId="0" applyNumberFormat="1" applyFont="1" applyFill="1" applyBorder="1" applyAlignment="1">
      <alignment horizontal="center" vertical="center"/>
    </xf>
    <xf numFmtId="4" fontId="6" fillId="24" borderId="27" xfId="0" applyNumberFormat="1" applyFont="1" applyFill="1" applyBorder="1" applyAlignment="1">
      <alignment horizontal="center" vertical="center"/>
    </xf>
    <xf numFmtId="176" fontId="6" fillId="0" borderId="69" xfId="0" applyNumberFormat="1" applyFont="1" applyFill="1" applyBorder="1" applyAlignment="1">
      <alignment horizontal="center" vertical="center" wrapText="1"/>
    </xf>
    <xf numFmtId="176" fontId="6" fillId="0" borderId="51" xfId="0" applyNumberFormat="1" applyFont="1" applyFill="1" applyBorder="1" applyAlignment="1">
      <alignment horizontal="center" vertical="center" wrapText="1"/>
    </xf>
    <xf numFmtId="176" fontId="11" fillId="0" borderId="38" xfId="0" applyNumberFormat="1" applyFont="1" applyFill="1" applyBorder="1" applyAlignment="1">
      <alignment horizontal="center" vertical="center" wrapText="1"/>
    </xf>
    <xf numFmtId="176" fontId="11" fillId="24" borderId="42" xfId="54" applyNumberFormat="1" applyFont="1" applyFill="1" applyBorder="1" applyAlignment="1">
      <alignment horizontal="center" vertical="center" wrapText="1"/>
      <protection/>
    </xf>
    <xf numFmtId="176" fontId="11" fillId="24" borderId="36" xfId="54" applyNumberFormat="1" applyFont="1" applyFill="1" applyBorder="1" applyAlignment="1">
      <alignment horizontal="center" vertical="center" wrapText="1"/>
      <protection/>
    </xf>
    <xf numFmtId="176" fontId="11" fillId="24" borderId="41" xfId="54" applyNumberFormat="1" applyFont="1" applyFill="1" applyBorder="1" applyAlignment="1">
      <alignment horizontal="center" vertical="center" wrapText="1"/>
      <protection/>
    </xf>
    <xf numFmtId="176" fontId="11" fillId="0" borderId="36" xfId="54" applyNumberFormat="1" applyFont="1" applyFill="1" applyBorder="1" applyAlignment="1">
      <alignment horizontal="center" vertical="center" wrapText="1"/>
      <protection/>
    </xf>
    <xf numFmtId="176" fontId="11" fillId="24" borderId="42" xfId="0" applyNumberFormat="1" applyFont="1" applyFill="1" applyBorder="1" applyAlignment="1">
      <alignment horizontal="center" vertical="center"/>
    </xf>
    <xf numFmtId="176" fontId="11" fillId="24" borderId="38" xfId="54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176" fontId="11" fillId="24" borderId="26" xfId="54" applyNumberFormat="1" applyFont="1" applyFill="1" applyBorder="1" applyAlignment="1">
      <alignment horizontal="center" vertical="center" wrapText="1"/>
      <protection/>
    </xf>
    <xf numFmtId="4" fontId="11" fillId="24" borderId="42" xfId="0" applyNumberFormat="1" applyFont="1" applyFill="1" applyBorder="1" applyAlignment="1">
      <alignment horizontal="center" vertical="center"/>
    </xf>
    <xf numFmtId="176" fontId="9" fillId="24" borderId="32" xfId="54" applyNumberFormat="1" applyFont="1" applyFill="1" applyBorder="1" applyAlignment="1">
      <alignment horizontal="center" vertical="center" wrapText="1"/>
      <protection/>
    </xf>
    <xf numFmtId="176" fontId="9" fillId="24" borderId="23" xfId="54" applyNumberFormat="1" applyFont="1" applyFill="1" applyBorder="1" applyAlignment="1">
      <alignment horizontal="center" vertical="center" wrapText="1"/>
      <protection/>
    </xf>
    <xf numFmtId="176" fontId="9" fillId="24" borderId="45" xfId="54" applyNumberFormat="1" applyFont="1" applyFill="1" applyBorder="1" applyAlignment="1">
      <alignment horizontal="center" vertical="center" wrapText="1"/>
      <protection/>
    </xf>
    <xf numFmtId="176" fontId="9" fillId="24" borderId="33" xfId="54" applyNumberFormat="1" applyFont="1" applyFill="1" applyBorder="1" applyAlignment="1">
      <alignment horizontal="center" vertical="center" wrapText="1"/>
      <protection/>
    </xf>
    <xf numFmtId="183" fontId="9" fillId="24" borderId="45" xfId="0" applyNumberFormat="1" applyFont="1" applyFill="1" applyBorder="1" applyAlignment="1">
      <alignment horizontal="center" vertical="center"/>
    </xf>
    <xf numFmtId="183" fontId="9" fillId="24" borderId="3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49" fontId="6" fillId="24" borderId="11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/>
    </xf>
    <xf numFmtId="176" fontId="11" fillId="0" borderId="30" xfId="54" applyNumberFormat="1" applyFont="1" applyFill="1" applyBorder="1" applyAlignment="1">
      <alignment horizontal="center" vertical="center" wrapText="1"/>
      <protection/>
    </xf>
    <xf numFmtId="176" fontId="11" fillId="0" borderId="27" xfId="54" applyNumberFormat="1" applyFont="1" applyFill="1" applyBorder="1" applyAlignment="1">
      <alignment horizontal="center" vertical="center" wrapText="1"/>
      <protection/>
    </xf>
    <xf numFmtId="49" fontId="5" fillId="0" borderId="70" xfId="0" applyNumberFormat="1" applyFont="1" applyFill="1" applyBorder="1" applyAlignment="1">
      <alignment horizontal="center" vertical="center"/>
    </xf>
    <xf numFmtId="176" fontId="6" fillId="0" borderId="71" xfId="0" applyNumberFormat="1" applyFont="1" applyFill="1" applyBorder="1" applyAlignment="1">
      <alignment horizontal="center" vertical="center" wrapText="1"/>
    </xf>
    <xf numFmtId="176" fontId="9" fillId="0" borderId="57" xfId="0" applyNumberFormat="1" applyFont="1" applyFill="1" applyBorder="1" applyAlignment="1">
      <alignment horizontal="center" vertical="center"/>
    </xf>
    <xf numFmtId="176" fontId="6" fillId="0" borderId="55" xfId="0" applyNumberFormat="1" applyFont="1" applyFill="1" applyBorder="1" applyAlignment="1">
      <alignment horizontal="center" vertical="center"/>
    </xf>
    <xf numFmtId="176" fontId="6" fillId="24" borderId="72" xfId="0" applyNumberFormat="1" applyFont="1" applyFill="1" applyBorder="1" applyAlignment="1">
      <alignment horizontal="center" vertical="center"/>
    </xf>
    <xf numFmtId="4" fontId="6" fillId="24" borderId="55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176" fontId="6" fillId="0" borderId="36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left" vertical="center" wrapText="1"/>
      <protection/>
    </xf>
    <xf numFmtId="176" fontId="6" fillId="24" borderId="31" xfId="54" applyNumberFormat="1" applyFont="1" applyFill="1" applyBorder="1" applyAlignment="1">
      <alignment horizontal="center" vertical="center" wrapText="1"/>
      <protection/>
    </xf>
    <xf numFmtId="0" fontId="6" fillId="0" borderId="51" xfId="53" applyNumberFormat="1" applyFont="1" applyFill="1" applyBorder="1" applyAlignment="1" applyProtection="1">
      <alignment horizontal="left" vertical="center" wrapText="1"/>
      <protection/>
    </xf>
    <xf numFmtId="49" fontId="12" fillId="0" borderId="60" xfId="0" applyNumberFormat="1" applyFont="1" applyFill="1" applyBorder="1" applyAlignment="1">
      <alignment horizontal="center" vertical="center"/>
    </xf>
    <xf numFmtId="176" fontId="9" fillId="0" borderId="45" xfId="0" applyNumberFormat="1" applyFont="1" applyFill="1" applyBorder="1" applyAlignment="1">
      <alignment horizontal="center" vertical="center"/>
    </xf>
    <xf numFmtId="176" fontId="12" fillId="0" borderId="64" xfId="0" applyNumberFormat="1" applyFont="1" applyFill="1" applyBorder="1" applyAlignment="1">
      <alignment horizontal="center" vertical="center" wrapText="1"/>
    </xf>
    <xf numFmtId="176" fontId="12" fillId="0" borderId="23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horizontal="center" vertical="center"/>
    </xf>
    <xf numFmtId="49" fontId="6" fillId="0" borderId="61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64" xfId="0" applyNumberFormat="1" applyFont="1" applyFill="1" applyBorder="1" applyAlignment="1">
      <alignment horizontal="center" vertical="center" wrapText="1"/>
    </xf>
    <xf numFmtId="176" fontId="9" fillId="24" borderId="40" xfId="0" applyNumberFormat="1" applyFont="1" applyFill="1" applyBorder="1" applyAlignment="1">
      <alignment horizontal="center" vertical="center"/>
    </xf>
    <xf numFmtId="49" fontId="6" fillId="0" borderId="73" xfId="0" applyNumberFormat="1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left" vertical="center" wrapText="1"/>
    </xf>
    <xf numFmtId="176" fontId="6" fillId="0" borderId="75" xfId="0" applyNumberFormat="1" applyFont="1" applyFill="1" applyBorder="1" applyAlignment="1">
      <alignment horizontal="center" vertical="center" wrapText="1"/>
    </xf>
    <xf numFmtId="176" fontId="6" fillId="0" borderId="76" xfId="0" applyNumberFormat="1" applyFont="1" applyFill="1" applyBorder="1" applyAlignment="1">
      <alignment horizontal="center" vertical="center"/>
    </xf>
    <xf numFmtId="176" fontId="6" fillId="0" borderId="77" xfId="0" applyNumberFormat="1" applyFont="1" applyFill="1" applyBorder="1" applyAlignment="1">
      <alignment horizontal="center" vertical="center"/>
    </xf>
    <xf numFmtId="176" fontId="6" fillId="24" borderId="78" xfId="0" applyNumberFormat="1" applyFont="1" applyFill="1" applyBorder="1" applyAlignment="1">
      <alignment horizontal="center" vertical="center"/>
    </xf>
    <xf numFmtId="176" fontId="6" fillId="24" borderId="77" xfId="0" applyNumberFormat="1" applyFont="1" applyFill="1" applyBorder="1" applyAlignment="1">
      <alignment horizontal="center" vertical="center"/>
    </xf>
    <xf numFmtId="183" fontId="6" fillId="24" borderId="79" xfId="0" applyNumberFormat="1" applyFont="1" applyFill="1" applyBorder="1" applyAlignment="1">
      <alignment horizontal="center" vertical="center"/>
    </xf>
    <xf numFmtId="4" fontId="6" fillId="24" borderId="77" xfId="0" applyNumberFormat="1" applyFont="1" applyFill="1" applyBorder="1" applyAlignment="1">
      <alignment horizontal="center" vertical="center"/>
    </xf>
    <xf numFmtId="0" fontId="5" fillId="24" borderId="12" xfId="54" applyFont="1" applyFill="1" applyBorder="1" applyAlignment="1">
      <alignment horizontal="center" vertical="center"/>
      <protection/>
    </xf>
    <xf numFmtId="0" fontId="6" fillId="0" borderId="63" xfId="55" applyFont="1" applyFill="1" applyBorder="1" applyAlignment="1">
      <alignment vertical="center" wrapText="1"/>
      <protection/>
    </xf>
    <xf numFmtId="176" fontId="6" fillId="24" borderId="63" xfId="0" applyNumberFormat="1" applyFont="1" applyFill="1" applyBorder="1" applyAlignment="1">
      <alignment horizontal="center" vertical="center" wrapText="1"/>
    </xf>
    <xf numFmtId="0" fontId="5" fillId="24" borderId="13" xfId="54" applyFont="1" applyFill="1" applyBorder="1" applyAlignment="1">
      <alignment horizontal="center" vertical="center"/>
      <protection/>
    </xf>
    <xf numFmtId="0" fontId="6" fillId="0" borderId="59" xfId="55" applyFont="1" applyFill="1" applyBorder="1" applyAlignment="1">
      <alignment vertical="center" wrapText="1"/>
      <protection/>
    </xf>
    <xf numFmtId="176" fontId="6" fillId="24" borderId="64" xfId="0" applyNumberFormat="1" applyFont="1" applyFill="1" applyBorder="1" applyAlignment="1">
      <alignment horizontal="center" vertical="center" wrapText="1"/>
    </xf>
    <xf numFmtId="176" fontId="6" fillId="24" borderId="59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176" fontId="11" fillId="24" borderId="43" xfId="0" applyNumberFormat="1" applyFont="1" applyFill="1" applyBorder="1" applyAlignment="1">
      <alignment horizontal="center" vertical="center"/>
    </xf>
    <xf numFmtId="176" fontId="11" fillId="24" borderId="6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2" xfId="55" applyFont="1" applyFill="1" applyBorder="1" applyAlignment="1">
      <alignment vertical="center" wrapText="1"/>
      <protection/>
    </xf>
    <xf numFmtId="176" fontId="9" fillId="0" borderId="43" xfId="0" applyNumberFormat="1" applyFont="1" applyFill="1" applyBorder="1" applyAlignment="1">
      <alignment horizontal="center" vertical="center"/>
    </xf>
    <xf numFmtId="176" fontId="9" fillId="0" borderId="4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5" fillId="0" borderId="6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55" applyFont="1" applyFill="1" applyBorder="1" applyAlignment="1">
      <alignment vertical="center" wrapText="1"/>
      <protection/>
    </xf>
    <xf numFmtId="0" fontId="7" fillId="0" borderId="24" xfId="55" applyFont="1" applyFill="1" applyBorder="1" applyAlignment="1">
      <alignment vertical="center" wrapText="1"/>
      <protection/>
    </xf>
    <xf numFmtId="0" fontId="7" fillId="0" borderId="14" xfId="55" applyFont="1" applyFill="1" applyBorder="1" applyAlignment="1">
      <alignment horizontal="left" vertical="center" wrapText="1"/>
      <protection/>
    </xf>
    <xf numFmtId="0" fontId="7" fillId="0" borderId="40" xfId="55" applyFont="1" applyFill="1" applyBorder="1" applyAlignment="1">
      <alignment vertical="center" wrapText="1"/>
      <protection/>
    </xf>
    <xf numFmtId="0" fontId="31" fillId="0" borderId="13" xfId="54" applyFont="1" applyFill="1" applyBorder="1" applyAlignment="1">
      <alignment horizontal="left" vertical="center" wrapText="1"/>
      <protection/>
    </xf>
    <xf numFmtId="0" fontId="7" fillId="0" borderId="13" xfId="55" applyFont="1" applyFill="1" applyBorder="1" applyAlignment="1">
      <alignment horizontal="left" vertical="center" wrapText="1"/>
      <protection/>
    </xf>
    <xf numFmtId="0" fontId="7" fillId="0" borderId="14" xfId="53" applyNumberFormat="1" applyFont="1" applyFill="1" applyBorder="1" applyAlignment="1" applyProtection="1">
      <alignment horizontal="left" vertical="center" wrapText="1"/>
      <protection/>
    </xf>
    <xf numFmtId="0" fontId="31" fillId="0" borderId="10" xfId="53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distributed" wrapText="1"/>
    </xf>
    <xf numFmtId="176" fontId="9" fillId="0" borderId="65" xfId="55" applyNumberFormat="1" applyFont="1" applyFill="1" applyBorder="1" applyAlignment="1">
      <alignment horizontal="center" vertical="center" wrapText="1"/>
      <protection/>
    </xf>
    <xf numFmtId="176" fontId="9" fillId="0" borderId="47" xfId="55" applyNumberFormat="1" applyFont="1" applyFill="1" applyBorder="1" applyAlignment="1">
      <alignment horizontal="center" vertical="center" wrapText="1"/>
      <protection/>
    </xf>
    <xf numFmtId="176" fontId="9" fillId="24" borderId="80" xfId="55" applyNumberFormat="1" applyFont="1" applyFill="1" applyBorder="1" applyAlignment="1">
      <alignment horizontal="center" vertical="center" wrapText="1"/>
      <protection/>
    </xf>
    <xf numFmtId="176" fontId="9" fillId="24" borderId="81" xfId="55" applyNumberFormat="1" applyFont="1" applyFill="1" applyBorder="1" applyAlignment="1">
      <alignment horizontal="center" vertical="center" wrapText="1"/>
      <protection/>
    </xf>
    <xf numFmtId="4" fontId="9" fillId="24" borderId="81" xfId="55" applyNumberFormat="1" applyFont="1" applyFill="1" applyBorder="1" applyAlignment="1">
      <alignment horizontal="center" vertical="center" wrapText="1"/>
      <protection/>
    </xf>
    <xf numFmtId="4" fontId="6" fillId="24" borderId="51" xfId="0" applyNumberFormat="1" applyFont="1" applyFill="1" applyBorder="1" applyAlignment="1">
      <alignment horizontal="center" vertical="center" wrapText="1"/>
    </xf>
    <xf numFmtId="0" fontId="7" fillId="0" borderId="80" xfId="55" applyFont="1" applyFill="1" applyBorder="1" applyAlignment="1">
      <alignment vertical="center" wrapText="1"/>
      <protection/>
    </xf>
    <xf numFmtId="176" fontId="9" fillId="0" borderId="46" xfId="0" applyNumberFormat="1" applyFont="1" applyFill="1" applyBorder="1" applyAlignment="1">
      <alignment horizontal="center" vertical="center"/>
    </xf>
    <xf numFmtId="176" fontId="9" fillId="24" borderId="49" xfId="0" applyNumberFormat="1" applyFont="1" applyFill="1" applyBorder="1" applyAlignment="1">
      <alignment horizontal="center" vertical="center"/>
    </xf>
    <xf numFmtId="176" fontId="9" fillId="0" borderId="49" xfId="0" applyNumberFormat="1" applyFont="1" applyFill="1" applyBorder="1" applyAlignment="1">
      <alignment horizontal="center" vertical="center"/>
    </xf>
    <xf numFmtId="4" fontId="9" fillId="24" borderId="48" xfId="0" applyNumberFormat="1" applyFont="1" applyFill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/>
    </xf>
    <xf numFmtId="0" fontId="7" fillId="0" borderId="8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76" fontId="6" fillId="0" borderId="38" xfId="0" applyNumberFormat="1" applyFont="1" applyFill="1" applyBorder="1" applyAlignment="1">
      <alignment horizontal="center" vertical="center" wrapText="1"/>
    </xf>
    <xf numFmtId="176" fontId="6" fillId="0" borderId="68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49" fontId="7" fillId="0" borderId="73" xfId="54" applyNumberFormat="1" applyFont="1" applyBorder="1" applyAlignment="1">
      <alignment horizontal="center" vertical="center" wrapText="1"/>
      <protection/>
    </xf>
    <xf numFmtId="49" fontId="7" fillId="0" borderId="24" xfId="54" applyNumberFormat="1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49" fontId="9" fillId="0" borderId="74" xfId="0" applyNumberFormat="1" applyFont="1" applyFill="1" applyBorder="1" applyAlignment="1">
      <alignment horizontal="center" vertical="center"/>
    </xf>
    <xf numFmtId="49" fontId="9" fillId="0" borderId="65" xfId="0" applyNumberFormat="1" applyFont="1" applyFill="1" applyBorder="1" applyAlignment="1">
      <alignment horizontal="center" vertical="center"/>
    </xf>
    <xf numFmtId="49" fontId="6" fillId="0" borderId="18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49" fontId="6" fillId="0" borderId="12" xfId="54" applyNumberFormat="1" applyFont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Примечание 2 2" xfId="61"/>
    <cellStyle name="Примечание 3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5"/>
  <sheetViews>
    <sheetView tabSelected="1" zoomScaleSheetLayoutView="100" zoomScalePageLayoutView="0" workbookViewId="0" topLeftCell="A1">
      <pane xSplit="2" ySplit="6" topLeftCell="C20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23" sqref="O223:Q223"/>
    </sheetView>
  </sheetViews>
  <sheetFormatPr defaultColWidth="9.00390625" defaultRowHeight="12.75"/>
  <cols>
    <col min="1" max="1" width="4.125" style="3" customWidth="1"/>
    <col min="2" max="2" width="26.25390625" style="3" customWidth="1"/>
    <col min="3" max="3" width="9.375" style="35" customWidth="1"/>
    <col min="4" max="4" width="9.25390625" style="3" customWidth="1"/>
    <col min="5" max="5" width="9.00390625" style="3" customWidth="1"/>
    <col min="6" max="6" width="9.75390625" style="3" customWidth="1"/>
    <col min="7" max="7" width="7.25390625" style="3" customWidth="1"/>
    <col min="8" max="8" width="9.375" style="3" customWidth="1"/>
    <col min="9" max="9" width="8.375" style="3" customWidth="1"/>
    <col min="10" max="11" width="9.25390625" style="3" customWidth="1"/>
    <col min="12" max="12" width="7.00390625" style="3" customWidth="1"/>
    <col min="13" max="13" width="7.625" style="3" customWidth="1"/>
    <col min="14" max="14" width="9.375" style="3" customWidth="1"/>
    <col min="15" max="15" width="8.375" style="3" customWidth="1"/>
    <col min="16" max="16" width="9.00390625" style="3" customWidth="1"/>
    <col min="17" max="17" width="9.25390625" style="3" customWidth="1"/>
    <col min="18" max="18" width="7.00390625" style="3" customWidth="1"/>
    <col min="19" max="19" width="6.75390625" style="3" customWidth="1"/>
    <col min="20" max="21" width="9.125" style="3" customWidth="1"/>
    <col min="22" max="22" width="13.00390625" style="3" customWidth="1"/>
    <col min="23" max="16384" width="9.125" style="3" customWidth="1"/>
  </cols>
  <sheetData>
    <row r="1" spans="1:19" ht="12.75" customHeight="1">
      <c r="A1" s="474" t="s">
        <v>121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:19" ht="12.75" customHeight="1">
      <c r="A2" s="475" t="s">
        <v>120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</row>
    <row r="3" spans="1:21" ht="15" customHeight="1" thickBot="1">
      <c r="A3" s="490" t="s">
        <v>136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197"/>
      <c r="U3" s="197"/>
    </row>
    <row r="4" spans="1:21" ht="27" customHeight="1">
      <c r="A4" s="487" t="s">
        <v>73</v>
      </c>
      <c r="B4" s="491" t="s">
        <v>0</v>
      </c>
      <c r="C4" s="480" t="s">
        <v>137</v>
      </c>
      <c r="D4" s="481"/>
      <c r="E4" s="481"/>
      <c r="F4" s="481"/>
      <c r="G4" s="482"/>
      <c r="H4" s="491" t="s">
        <v>14</v>
      </c>
      <c r="I4" s="492"/>
      <c r="J4" s="492"/>
      <c r="K4" s="492"/>
      <c r="L4" s="492"/>
      <c r="M4" s="493"/>
      <c r="N4" s="480" t="s">
        <v>15</v>
      </c>
      <c r="O4" s="481"/>
      <c r="P4" s="481"/>
      <c r="Q4" s="481"/>
      <c r="R4" s="481"/>
      <c r="S4" s="482"/>
      <c r="T4" s="198"/>
      <c r="U4" s="198"/>
    </row>
    <row r="5" spans="1:21" ht="15" customHeight="1">
      <c r="A5" s="488"/>
      <c r="B5" s="507"/>
      <c r="C5" s="483" t="s">
        <v>30</v>
      </c>
      <c r="D5" s="485" t="s">
        <v>31</v>
      </c>
      <c r="E5" s="485"/>
      <c r="F5" s="485"/>
      <c r="G5" s="486"/>
      <c r="H5" s="478" t="s">
        <v>30</v>
      </c>
      <c r="I5" s="476" t="s">
        <v>31</v>
      </c>
      <c r="J5" s="477"/>
      <c r="K5" s="477"/>
      <c r="L5" s="477"/>
      <c r="M5" s="494" t="s">
        <v>1</v>
      </c>
      <c r="N5" s="478" t="s">
        <v>30</v>
      </c>
      <c r="O5" s="476" t="s">
        <v>31</v>
      </c>
      <c r="P5" s="477"/>
      <c r="Q5" s="477"/>
      <c r="R5" s="477"/>
      <c r="S5" s="494" t="s">
        <v>1</v>
      </c>
      <c r="T5" s="199"/>
      <c r="U5" s="199"/>
    </row>
    <row r="6" spans="1:21" ht="85.5" customHeight="1" thickBot="1">
      <c r="A6" s="489"/>
      <c r="B6" s="508"/>
      <c r="C6" s="484"/>
      <c r="D6" s="231" t="s">
        <v>83</v>
      </c>
      <c r="E6" s="231" t="s">
        <v>82</v>
      </c>
      <c r="F6" s="231" t="s">
        <v>80</v>
      </c>
      <c r="G6" s="232" t="s">
        <v>43</v>
      </c>
      <c r="H6" s="479"/>
      <c r="I6" s="39" t="s">
        <v>81</v>
      </c>
      <c r="J6" s="39" t="s">
        <v>82</v>
      </c>
      <c r="K6" s="39" t="s">
        <v>80</v>
      </c>
      <c r="L6" s="209" t="s">
        <v>43</v>
      </c>
      <c r="M6" s="495"/>
      <c r="N6" s="479"/>
      <c r="O6" s="39" t="s">
        <v>81</v>
      </c>
      <c r="P6" s="39" t="s">
        <v>82</v>
      </c>
      <c r="Q6" s="39" t="s">
        <v>80</v>
      </c>
      <c r="R6" s="209" t="s">
        <v>43</v>
      </c>
      <c r="S6" s="495"/>
      <c r="T6" s="198"/>
      <c r="U6" s="198"/>
    </row>
    <row r="7" spans="1:21" ht="13.5" customHeight="1" thickBot="1">
      <c r="A7" s="233">
        <v>1</v>
      </c>
      <c r="B7" s="234">
        <v>2</v>
      </c>
      <c r="C7" s="235">
        <v>3</v>
      </c>
      <c r="D7" s="236">
        <v>4</v>
      </c>
      <c r="E7" s="236">
        <v>5</v>
      </c>
      <c r="F7" s="237">
        <v>6</v>
      </c>
      <c r="G7" s="238">
        <v>7</v>
      </c>
      <c r="H7" s="234">
        <v>8</v>
      </c>
      <c r="I7" s="236">
        <v>9</v>
      </c>
      <c r="J7" s="236">
        <v>10</v>
      </c>
      <c r="K7" s="237">
        <v>11</v>
      </c>
      <c r="L7" s="236">
        <v>12</v>
      </c>
      <c r="M7" s="238"/>
      <c r="N7" s="239">
        <v>13</v>
      </c>
      <c r="O7" s="236">
        <v>14</v>
      </c>
      <c r="P7" s="236">
        <v>15</v>
      </c>
      <c r="Q7" s="237">
        <v>16</v>
      </c>
      <c r="R7" s="237">
        <v>17</v>
      </c>
      <c r="S7" s="238"/>
      <c r="T7" s="200"/>
      <c r="U7" s="200"/>
    </row>
    <row r="8" spans="1:21" ht="40.5" customHeight="1" thickBot="1">
      <c r="A8" s="27" t="s">
        <v>38</v>
      </c>
      <c r="B8" s="446" t="s">
        <v>106</v>
      </c>
      <c r="C8" s="160">
        <f>C9+C11+C14+C16+C20+C27+C29</f>
        <v>15000</v>
      </c>
      <c r="D8" s="161"/>
      <c r="E8" s="161"/>
      <c r="F8" s="83">
        <f>F9+F11+F14+F16+F20+F27+F29</f>
        <v>15000</v>
      </c>
      <c r="G8" s="101"/>
      <c r="H8" s="160">
        <f>H9+H11+H14+H16+H20+H27+H29</f>
        <v>1990.0400000000002</v>
      </c>
      <c r="I8" s="161"/>
      <c r="J8" s="161"/>
      <c r="K8" s="83">
        <f>K9+K11+K14+K16+K20+K27+K29</f>
        <v>1990.0400000000002</v>
      </c>
      <c r="L8" s="82"/>
      <c r="M8" s="250">
        <f aca="true" t="shared" si="0" ref="M8:M35">H8/C8</f>
        <v>0.13266933333333333</v>
      </c>
      <c r="N8" s="160">
        <f>N9+N11+N14+N16+N20+N27+N29</f>
        <v>1561.0320000000002</v>
      </c>
      <c r="O8" s="161"/>
      <c r="P8" s="161"/>
      <c r="Q8" s="83">
        <f>Q9+Q11+Q14+Q16+Q20+Q27+Q29</f>
        <v>1561.0320000000002</v>
      </c>
      <c r="R8" s="242"/>
      <c r="S8" s="251">
        <f>N8/C8</f>
        <v>0.10406880000000002</v>
      </c>
      <c r="T8" s="201"/>
      <c r="U8" s="201"/>
    </row>
    <row r="9" spans="1:22" ht="27.75" customHeight="1">
      <c r="A9" s="319" t="s">
        <v>39</v>
      </c>
      <c r="B9" s="240" t="s">
        <v>107</v>
      </c>
      <c r="C9" s="166">
        <f>C10</f>
        <v>4500</v>
      </c>
      <c r="D9" s="295"/>
      <c r="E9" s="166"/>
      <c r="F9" s="166">
        <f>F10</f>
        <v>4500</v>
      </c>
      <c r="G9" s="107"/>
      <c r="H9" s="166">
        <f>H10</f>
        <v>0</v>
      </c>
      <c r="I9" s="295"/>
      <c r="J9" s="166"/>
      <c r="K9" s="166">
        <f>K10</f>
        <v>0</v>
      </c>
      <c r="L9" s="190"/>
      <c r="M9" s="266">
        <f t="shared" si="0"/>
        <v>0</v>
      </c>
      <c r="N9" s="166">
        <f>N10</f>
        <v>0</v>
      </c>
      <c r="O9" s="295"/>
      <c r="P9" s="166"/>
      <c r="Q9" s="166">
        <f>Q10</f>
        <v>0</v>
      </c>
      <c r="R9" s="241"/>
      <c r="S9" s="266">
        <f>N9/C9</f>
        <v>0</v>
      </c>
      <c r="T9" s="202"/>
      <c r="U9" s="202"/>
      <c r="V9" s="35"/>
    </row>
    <row r="10" spans="1:21" ht="96.75" customHeight="1">
      <c r="A10" s="10" t="s">
        <v>38</v>
      </c>
      <c r="B10" s="168" t="s">
        <v>123</v>
      </c>
      <c r="C10" s="93">
        <f>E10+F10</f>
        <v>4500</v>
      </c>
      <c r="D10" s="167"/>
      <c r="E10" s="94"/>
      <c r="F10" s="169">
        <v>4500</v>
      </c>
      <c r="G10" s="97"/>
      <c r="H10" s="73">
        <f>K10+J10</f>
        <v>0</v>
      </c>
      <c r="I10" s="95"/>
      <c r="J10" s="94"/>
      <c r="K10" s="169">
        <v>0</v>
      </c>
      <c r="L10" s="230"/>
      <c r="M10" s="265">
        <f t="shared" si="0"/>
        <v>0</v>
      </c>
      <c r="N10" s="73">
        <f>Q10+P10</f>
        <v>0</v>
      </c>
      <c r="O10" s="95"/>
      <c r="P10" s="94"/>
      <c r="Q10" s="169">
        <v>0</v>
      </c>
      <c r="R10" s="213"/>
      <c r="S10" s="264">
        <f>N10/C10</f>
        <v>0</v>
      </c>
      <c r="T10" s="202"/>
      <c r="U10" s="202"/>
    </row>
    <row r="11" spans="1:21" ht="27" customHeight="1">
      <c r="A11" s="67" t="s">
        <v>40</v>
      </c>
      <c r="B11" s="292" t="s">
        <v>108</v>
      </c>
      <c r="C11" s="170">
        <f>C12+C13</f>
        <v>3200</v>
      </c>
      <c r="D11" s="167"/>
      <c r="E11" s="171"/>
      <c r="F11" s="167">
        <f>F12+F13</f>
        <v>3200</v>
      </c>
      <c r="G11" s="97"/>
      <c r="H11" s="170">
        <f>H12+H13</f>
        <v>1529.842</v>
      </c>
      <c r="I11" s="167"/>
      <c r="J11" s="171">
        <f>J12</f>
        <v>0</v>
      </c>
      <c r="K11" s="167">
        <f>K12+K13</f>
        <v>1529.842</v>
      </c>
      <c r="L11" s="230"/>
      <c r="M11" s="267">
        <f t="shared" si="0"/>
        <v>0.478075625</v>
      </c>
      <c r="N11" s="170">
        <f>N12+N13</f>
        <v>1247.163</v>
      </c>
      <c r="O11" s="167"/>
      <c r="P11" s="171">
        <f>P12</f>
        <v>0</v>
      </c>
      <c r="Q11" s="167">
        <f>Q12+Q13</f>
        <v>1247.163</v>
      </c>
      <c r="R11" s="213"/>
      <c r="S11" s="265">
        <f aca="true" t="shared" si="1" ref="S11:S57">N11/C11</f>
        <v>0.3897384375</v>
      </c>
      <c r="T11" s="202"/>
      <c r="U11" s="202"/>
    </row>
    <row r="12" spans="1:21" ht="180" customHeight="1">
      <c r="A12" s="10" t="s">
        <v>38</v>
      </c>
      <c r="B12" s="359" t="s">
        <v>142</v>
      </c>
      <c r="C12" s="73">
        <f>E12+F12</f>
        <v>2700</v>
      </c>
      <c r="D12" s="81"/>
      <c r="E12" s="81"/>
      <c r="F12" s="81">
        <v>2700</v>
      </c>
      <c r="G12" s="97"/>
      <c r="H12" s="73">
        <f>J12+K12</f>
        <v>1529.842</v>
      </c>
      <c r="I12" s="95"/>
      <c r="J12" s="81"/>
      <c r="K12" s="81">
        <v>1529.842</v>
      </c>
      <c r="L12" s="230"/>
      <c r="M12" s="265">
        <f t="shared" si="0"/>
        <v>0.5666081481481482</v>
      </c>
      <c r="N12" s="73">
        <f>P12+Q12</f>
        <v>1247.163</v>
      </c>
      <c r="O12" s="95"/>
      <c r="P12" s="81"/>
      <c r="Q12" s="81">
        <v>1247.163</v>
      </c>
      <c r="R12" s="213"/>
      <c r="S12" s="264">
        <f t="shared" si="1"/>
        <v>0.4619122222222222</v>
      </c>
      <c r="T12" s="202"/>
      <c r="U12" s="202"/>
    </row>
    <row r="13" spans="1:21" ht="66" customHeight="1">
      <c r="A13" s="10" t="s">
        <v>17</v>
      </c>
      <c r="B13" s="46" t="s">
        <v>143</v>
      </c>
      <c r="C13" s="73">
        <f>E13+F13</f>
        <v>500</v>
      </c>
      <c r="D13" s="81"/>
      <c r="E13" s="81"/>
      <c r="F13" s="81">
        <v>500</v>
      </c>
      <c r="G13" s="97"/>
      <c r="H13" s="73">
        <f>J13+K13</f>
        <v>0</v>
      </c>
      <c r="I13" s="81"/>
      <c r="J13" s="81"/>
      <c r="K13" s="81">
        <v>0</v>
      </c>
      <c r="L13" s="230"/>
      <c r="M13" s="265">
        <f t="shared" si="0"/>
        <v>0</v>
      </c>
      <c r="N13" s="73">
        <f>P13+Q13</f>
        <v>0</v>
      </c>
      <c r="O13" s="81"/>
      <c r="P13" s="81"/>
      <c r="Q13" s="81">
        <v>0</v>
      </c>
      <c r="R13" s="212"/>
      <c r="S13" s="265">
        <f t="shared" si="1"/>
        <v>0</v>
      </c>
      <c r="T13" s="202"/>
      <c r="U13" s="202"/>
    </row>
    <row r="14" spans="1:21" ht="51.75" customHeight="1">
      <c r="A14" s="67" t="s">
        <v>18</v>
      </c>
      <c r="B14" s="60" t="s">
        <v>145</v>
      </c>
      <c r="C14" s="115">
        <f>C15</f>
        <v>200</v>
      </c>
      <c r="D14" s="113"/>
      <c r="E14" s="116"/>
      <c r="F14" s="113">
        <f>F15</f>
        <v>200</v>
      </c>
      <c r="G14" s="97"/>
      <c r="H14" s="115">
        <f>H15</f>
        <v>0</v>
      </c>
      <c r="I14" s="113"/>
      <c r="J14" s="116"/>
      <c r="K14" s="113">
        <f>K15</f>
        <v>0</v>
      </c>
      <c r="L14" s="230"/>
      <c r="M14" s="252">
        <f t="shared" si="0"/>
        <v>0</v>
      </c>
      <c r="N14" s="115">
        <f>N15</f>
        <v>0</v>
      </c>
      <c r="O14" s="113"/>
      <c r="P14" s="116"/>
      <c r="Q14" s="113">
        <f>Q15</f>
        <v>0</v>
      </c>
      <c r="R14" s="212"/>
      <c r="S14" s="252">
        <f t="shared" si="1"/>
        <v>0</v>
      </c>
      <c r="T14" s="202"/>
      <c r="U14" s="202"/>
    </row>
    <row r="15" spans="1:21" ht="185.25" customHeight="1">
      <c r="A15" s="10" t="s">
        <v>38</v>
      </c>
      <c r="B15" s="29" t="s">
        <v>144</v>
      </c>
      <c r="C15" s="73">
        <f>E15+F15</f>
        <v>200</v>
      </c>
      <c r="D15" s="81"/>
      <c r="E15" s="81"/>
      <c r="F15" s="81">
        <v>200</v>
      </c>
      <c r="G15" s="97"/>
      <c r="H15" s="73">
        <f>K15</f>
        <v>0</v>
      </c>
      <c r="I15" s="95"/>
      <c r="J15" s="95"/>
      <c r="K15" s="95">
        <v>0</v>
      </c>
      <c r="L15" s="230"/>
      <c r="M15" s="264">
        <f t="shared" si="0"/>
        <v>0</v>
      </c>
      <c r="N15" s="73">
        <f>Q15</f>
        <v>0</v>
      </c>
      <c r="O15" s="95"/>
      <c r="P15" s="95"/>
      <c r="Q15" s="95">
        <v>0</v>
      </c>
      <c r="R15" s="212"/>
      <c r="S15" s="264">
        <f t="shared" si="1"/>
        <v>0</v>
      </c>
      <c r="T15" s="202"/>
      <c r="U15" s="202"/>
    </row>
    <row r="16" spans="1:21" ht="36" customHeight="1">
      <c r="A16" s="67" t="s">
        <v>25</v>
      </c>
      <c r="B16" s="60" t="s">
        <v>109</v>
      </c>
      <c r="C16" s="132">
        <f>C17+C18+C19</f>
        <v>406.66999999999996</v>
      </c>
      <c r="D16" s="113"/>
      <c r="E16" s="116"/>
      <c r="F16" s="128">
        <f>F17+F18+F19</f>
        <v>406.66999999999996</v>
      </c>
      <c r="G16" s="97"/>
      <c r="H16" s="132">
        <f>H17+H18+H19</f>
        <v>93.411</v>
      </c>
      <c r="I16" s="113"/>
      <c r="J16" s="116"/>
      <c r="K16" s="128">
        <f>K17+K18+K19</f>
        <v>93.411</v>
      </c>
      <c r="L16" s="230"/>
      <c r="M16" s="252">
        <f>H16/C16</f>
        <v>0.22969729756313476</v>
      </c>
      <c r="N16" s="132">
        <f>N17+N18+N19</f>
        <v>93.227</v>
      </c>
      <c r="O16" s="113"/>
      <c r="P16" s="116"/>
      <c r="Q16" s="128">
        <f>Q17+Q18+Q19</f>
        <v>93.227</v>
      </c>
      <c r="R16" s="212"/>
      <c r="S16" s="252">
        <f>N16/C16</f>
        <v>0.22924484225539138</v>
      </c>
      <c r="T16" s="202"/>
      <c r="U16" s="202"/>
    </row>
    <row r="17" spans="1:21" ht="36" customHeight="1">
      <c r="A17" s="10" t="s">
        <v>38</v>
      </c>
      <c r="B17" s="433" t="s">
        <v>226</v>
      </c>
      <c r="C17" s="73">
        <f>F17</f>
        <v>195.672</v>
      </c>
      <c r="D17" s="81"/>
      <c r="E17" s="118"/>
      <c r="F17" s="81">
        <v>195.672</v>
      </c>
      <c r="G17" s="97"/>
      <c r="H17" s="73">
        <f>J17+K17</f>
        <v>0</v>
      </c>
      <c r="I17" s="81"/>
      <c r="J17" s="81"/>
      <c r="K17" s="81">
        <v>0</v>
      </c>
      <c r="L17" s="230"/>
      <c r="M17" s="264">
        <f>H17/C17</f>
        <v>0</v>
      </c>
      <c r="N17" s="73">
        <f>P17+Q17</f>
        <v>0</v>
      </c>
      <c r="O17" s="81"/>
      <c r="P17" s="81"/>
      <c r="Q17" s="81">
        <v>0</v>
      </c>
      <c r="R17" s="212"/>
      <c r="S17" s="264">
        <f>N17/C17</f>
        <v>0</v>
      </c>
      <c r="T17" s="202"/>
      <c r="U17" s="202"/>
    </row>
    <row r="18" spans="1:21" ht="63.75" customHeight="1">
      <c r="A18" s="10" t="s">
        <v>17</v>
      </c>
      <c r="B18" s="433" t="s">
        <v>227</v>
      </c>
      <c r="C18" s="73">
        <f>F18</f>
        <v>199.998</v>
      </c>
      <c r="D18" s="81"/>
      <c r="E18" s="118"/>
      <c r="F18" s="81">
        <v>199.998</v>
      </c>
      <c r="G18" s="97"/>
      <c r="H18" s="73">
        <f>K18</f>
        <v>93.411</v>
      </c>
      <c r="I18" s="81"/>
      <c r="J18" s="118"/>
      <c r="K18" s="81">
        <v>93.411</v>
      </c>
      <c r="L18" s="230"/>
      <c r="M18" s="264">
        <f>H18/C18</f>
        <v>0.467059670596706</v>
      </c>
      <c r="N18" s="73">
        <f>Q18</f>
        <v>93.227</v>
      </c>
      <c r="O18" s="81"/>
      <c r="P18" s="118"/>
      <c r="Q18" s="81">
        <v>93.227</v>
      </c>
      <c r="R18" s="212"/>
      <c r="S18" s="264">
        <f>N18/C18</f>
        <v>0.466139661396614</v>
      </c>
      <c r="T18" s="202"/>
      <c r="U18" s="202"/>
    </row>
    <row r="19" spans="1:21" ht="41.25" customHeight="1">
      <c r="A19" s="10" t="s">
        <v>36</v>
      </c>
      <c r="B19" s="433" t="s">
        <v>228</v>
      </c>
      <c r="C19" s="73">
        <f>F19</f>
        <v>11</v>
      </c>
      <c r="D19" s="81"/>
      <c r="E19" s="118"/>
      <c r="F19" s="81">
        <v>11</v>
      </c>
      <c r="G19" s="97"/>
      <c r="H19" s="73">
        <f>J19+K19</f>
        <v>0</v>
      </c>
      <c r="I19" s="81"/>
      <c r="J19" s="81"/>
      <c r="K19" s="81">
        <v>0</v>
      </c>
      <c r="L19" s="230"/>
      <c r="M19" s="264">
        <f>H19/C19</f>
        <v>0</v>
      </c>
      <c r="N19" s="73">
        <f>P19+Q19</f>
        <v>0</v>
      </c>
      <c r="O19" s="81"/>
      <c r="P19" s="81"/>
      <c r="Q19" s="81">
        <v>0</v>
      </c>
      <c r="R19" s="212"/>
      <c r="S19" s="264">
        <f>N19/C19</f>
        <v>0</v>
      </c>
      <c r="T19" s="202"/>
      <c r="U19" s="202"/>
    </row>
    <row r="20" spans="1:21" ht="38.25" customHeight="1">
      <c r="A20" s="67" t="s">
        <v>44</v>
      </c>
      <c r="B20" s="30" t="s">
        <v>3</v>
      </c>
      <c r="C20" s="115">
        <f>C21+C22+C23+C24+C25+C26</f>
        <v>680</v>
      </c>
      <c r="D20" s="113"/>
      <c r="E20" s="116"/>
      <c r="F20" s="113">
        <f>F21+F22+F23+F24+F25+F26</f>
        <v>680</v>
      </c>
      <c r="G20" s="97"/>
      <c r="H20" s="115">
        <f>H21+H22+H23+H24+H25+H26</f>
        <v>366.787</v>
      </c>
      <c r="I20" s="113"/>
      <c r="J20" s="116"/>
      <c r="K20" s="113">
        <f>K21+K22+K23+K24+K25+K26</f>
        <v>366.787</v>
      </c>
      <c r="L20" s="230"/>
      <c r="M20" s="252">
        <f t="shared" si="0"/>
        <v>0.5393926470588235</v>
      </c>
      <c r="N20" s="115">
        <f>N21+N22+N23+N24+N25+N26</f>
        <v>220.642</v>
      </c>
      <c r="O20" s="113"/>
      <c r="P20" s="116"/>
      <c r="Q20" s="113">
        <f>Q21+Q22+Q23+Q24+Q25+Q26</f>
        <v>220.642</v>
      </c>
      <c r="R20" s="212"/>
      <c r="S20" s="252">
        <f t="shared" si="1"/>
        <v>0.3244735294117647</v>
      </c>
      <c r="T20" s="202"/>
      <c r="U20" s="202"/>
    </row>
    <row r="21" spans="1:21" ht="108.75" customHeight="1">
      <c r="A21" s="10" t="s">
        <v>38</v>
      </c>
      <c r="B21" s="58" t="s">
        <v>229</v>
      </c>
      <c r="C21" s="73">
        <f aca="true" t="shared" si="2" ref="C21:C26">F21</f>
        <v>30</v>
      </c>
      <c r="D21" s="81"/>
      <c r="E21" s="81"/>
      <c r="F21" s="114">
        <v>30</v>
      </c>
      <c r="G21" s="97"/>
      <c r="H21" s="73">
        <f>J21+K21</f>
        <v>30</v>
      </c>
      <c r="I21" s="81"/>
      <c r="J21" s="81"/>
      <c r="K21" s="114">
        <v>30</v>
      </c>
      <c r="L21" s="230"/>
      <c r="M21" s="264">
        <f t="shared" si="0"/>
        <v>1</v>
      </c>
      <c r="N21" s="73">
        <f>P21+Q21</f>
        <v>30</v>
      </c>
      <c r="O21" s="81"/>
      <c r="P21" s="81"/>
      <c r="Q21" s="114">
        <v>30</v>
      </c>
      <c r="R21" s="212"/>
      <c r="S21" s="264">
        <f t="shared" si="1"/>
        <v>1</v>
      </c>
      <c r="T21" s="202"/>
      <c r="U21" s="202"/>
    </row>
    <row r="22" spans="1:21" ht="208.5" customHeight="1">
      <c r="A22" s="42" t="s">
        <v>17</v>
      </c>
      <c r="B22" s="304" t="s">
        <v>230</v>
      </c>
      <c r="C22" s="73">
        <f t="shared" si="2"/>
        <v>440</v>
      </c>
      <c r="D22" s="81"/>
      <c r="E22" s="118"/>
      <c r="F22" s="114">
        <v>440</v>
      </c>
      <c r="G22" s="97"/>
      <c r="H22" s="73">
        <f>K22</f>
        <v>226.897</v>
      </c>
      <c r="I22" s="81"/>
      <c r="J22" s="118"/>
      <c r="K22" s="114">
        <v>226.897</v>
      </c>
      <c r="L22" s="230"/>
      <c r="M22" s="264">
        <f t="shared" si="0"/>
        <v>0.515675</v>
      </c>
      <c r="N22" s="73">
        <f>Q22</f>
        <v>80.752</v>
      </c>
      <c r="O22" s="81"/>
      <c r="P22" s="118"/>
      <c r="Q22" s="114">
        <v>80.752</v>
      </c>
      <c r="R22" s="212"/>
      <c r="S22" s="264">
        <f t="shared" si="1"/>
        <v>0.1835272727272727</v>
      </c>
      <c r="T22" s="202"/>
      <c r="U22" s="202"/>
    </row>
    <row r="23" spans="1:21" ht="145.5" customHeight="1">
      <c r="A23" s="42" t="s">
        <v>36</v>
      </c>
      <c r="B23" s="126" t="s">
        <v>231</v>
      </c>
      <c r="C23" s="91">
        <f t="shared" si="2"/>
        <v>50</v>
      </c>
      <c r="D23" s="81"/>
      <c r="E23" s="118"/>
      <c r="F23" s="114">
        <v>50</v>
      </c>
      <c r="G23" s="97"/>
      <c r="H23" s="91">
        <f>I23+J23+K23</f>
        <v>0</v>
      </c>
      <c r="I23" s="113"/>
      <c r="J23" s="113"/>
      <c r="K23" s="81">
        <v>0</v>
      </c>
      <c r="L23" s="193"/>
      <c r="M23" s="264">
        <f>H23/C23</f>
        <v>0</v>
      </c>
      <c r="N23" s="73">
        <f>O23+P23+Q23</f>
        <v>0</v>
      </c>
      <c r="O23" s="113"/>
      <c r="P23" s="113"/>
      <c r="Q23" s="81">
        <v>0</v>
      </c>
      <c r="R23" s="212"/>
      <c r="S23" s="264">
        <f>N23/C23</f>
        <v>0</v>
      </c>
      <c r="T23" s="202"/>
      <c r="U23" s="202"/>
    </row>
    <row r="24" spans="1:21" ht="159" customHeight="1">
      <c r="A24" s="42" t="s">
        <v>27</v>
      </c>
      <c r="B24" s="126" t="s">
        <v>232</v>
      </c>
      <c r="C24" s="91">
        <f t="shared" si="2"/>
        <v>100</v>
      </c>
      <c r="D24" s="81"/>
      <c r="E24" s="118"/>
      <c r="F24" s="114">
        <v>100</v>
      </c>
      <c r="G24" s="97"/>
      <c r="H24" s="91">
        <f>I24+J24+K24</f>
        <v>100</v>
      </c>
      <c r="I24" s="113"/>
      <c r="J24" s="113"/>
      <c r="K24" s="81">
        <v>100</v>
      </c>
      <c r="L24" s="193"/>
      <c r="M24" s="264">
        <f>H24/C24</f>
        <v>1</v>
      </c>
      <c r="N24" s="73">
        <f>O24+P24+Q24</f>
        <v>100</v>
      </c>
      <c r="O24" s="113"/>
      <c r="P24" s="113"/>
      <c r="Q24" s="81">
        <v>100</v>
      </c>
      <c r="R24" s="212"/>
      <c r="S24" s="264">
        <f>N24/C24</f>
        <v>1</v>
      </c>
      <c r="T24" s="202"/>
      <c r="U24" s="202"/>
    </row>
    <row r="25" spans="1:21" ht="62.25" customHeight="1">
      <c r="A25" s="42" t="s">
        <v>28</v>
      </c>
      <c r="B25" s="126" t="s">
        <v>233</v>
      </c>
      <c r="C25" s="91">
        <f t="shared" si="2"/>
        <v>30</v>
      </c>
      <c r="D25" s="81"/>
      <c r="E25" s="118"/>
      <c r="F25" s="114">
        <v>30</v>
      </c>
      <c r="G25" s="97"/>
      <c r="H25" s="91">
        <f>I25+J25+K25</f>
        <v>9.89</v>
      </c>
      <c r="I25" s="113"/>
      <c r="J25" s="113"/>
      <c r="K25" s="81">
        <v>9.89</v>
      </c>
      <c r="L25" s="193"/>
      <c r="M25" s="264">
        <f>H25/C25</f>
        <v>0.32966666666666666</v>
      </c>
      <c r="N25" s="73">
        <f>O25+P25+Q25</f>
        <v>9.89</v>
      </c>
      <c r="O25" s="113"/>
      <c r="P25" s="113"/>
      <c r="Q25" s="81">
        <v>9.89</v>
      </c>
      <c r="R25" s="212"/>
      <c r="S25" s="264">
        <f>N25/C25</f>
        <v>0.32966666666666666</v>
      </c>
      <c r="T25" s="202"/>
      <c r="U25" s="202"/>
    </row>
    <row r="26" spans="1:21" ht="99.75" customHeight="1">
      <c r="A26" s="42" t="s">
        <v>37</v>
      </c>
      <c r="B26" s="126" t="s">
        <v>234</v>
      </c>
      <c r="C26" s="91">
        <f t="shared" si="2"/>
        <v>30</v>
      </c>
      <c r="D26" s="81"/>
      <c r="E26" s="118"/>
      <c r="F26" s="114">
        <v>30</v>
      </c>
      <c r="G26" s="97"/>
      <c r="H26" s="91">
        <f>I26+J26+K26</f>
        <v>0</v>
      </c>
      <c r="I26" s="113"/>
      <c r="J26" s="113"/>
      <c r="K26" s="81">
        <v>0</v>
      </c>
      <c r="L26" s="193"/>
      <c r="M26" s="264">
        <f>H26/C26</f>
        <v>0</v>
      </c>
      <c r="N26" s="73">
        <f>O26+P26+Q26</f>
        <v>0</v>
      </c>
      <c r="O26" s="113"/>
      <c r="P26" s="113"/>
      <c r="Q26" s="81">
        <v>0</v>
      </c>
      <c r="R26" s="212"/>
      <c r="S26" s="264">
        <f>N26/C26</f>
        <v>0</v>
      </c>
      <c r="T26" s="202"/>
      <c r="U26" s="202"/>
    </row>
    <row r="27" spans="1:21" ht="61.5" customHeight="1">
      <c r="A27" s="67" t="s">
        <v>64</v>
      </c>
      <c r="B27" s="59" t="s">
        <v>4</v>
      </c>
      <c r="C27" s="119">
        <f>C28</f>
        <v>400</v>
      </c>
      <c r="D27" s="113"/>
      <c r="E27" s="113"/>
      <c r="F27" s="113">
        <f>F28</f>
        <v>400</v>
      </c>
      <c r="G27" s="97"/>
      <c r="H27" s="119">
        <f>H28</f>
        <v>0</v>
      </c>
      <c r="I27" s="113"/>
      <c r="J27" s="113"/>
      <c r="K27" s="113">
        <f>K28</f>
        <v>0</v>
      </c>
      <c r="L27" s="230"/>
      <c r="M27" s="252">
        <f t="shared" si="0"/>
        <v>0</v>
      </c>
      <c r="N27" s="119">
        <f>N28</f>
        <v>0</v>
      </c>
      <c r="O27" s="113"/>
      <c r="P27" s="113"/>
      <c r="Q27" s="113">
        <f>Q28</f>
        <v>0</v>
      </c>
      <c r="R27" s="212"/>
      <c r="S27" s="264">
        <f t="shared" si="1"/>
        <v>0</v>
      </c>
      <c r="T27" s="202"/>
      <c r="U27" s="202"/>
    </row>
    <row r="28" spans="1:21" ht="88.5" customHeight="1">
      <c r="A28" s="10" t="s">
        <v>38</v>
      </c>
      <c r="B28" s="29" t="s">
        <v>235</v>
      </c>
      <c r="C28" s="91">
        <f>E28+F28+D28</f>
        <v>400</v>
      </c>
      <c r="D28" s="81"/>
      <c r="E28" s="81"/>
      <c r="F28" s="81">
        <v>400</v>
      </c>
      <c r="G28" s="97"/>
      <c r="H28" s="91">
        <f>J28+K28+I28</f>
        <v>0</v>
      </c>
      <c r="I28" s="81"/>
      <c r="J28" s="81"/>
      <c r="K28" s="81">
        <v>0</v>
      </c>
      <c r="L28" s="230"/>
      <c r="M28" s="264">
        <f t="shared" si="0"/>
        <v>0</v>
      </c>
      <c r="N28" s="91">
        <f>P28+Q28+O28</f>
        <v>0</v>
      </c>
      <c r="O28" s="81"/>
      <c r="P28" s="81"/>
      <c r="Q28" s="81">
        <v>0</v>
      </c>
      <c r="R28" s="212"/>
      <c r="S28" s="264">
        <f t="shared" si="1"/>
        <v>0</v>
      </c>
      <c r="T28" s="202"/>
      <c r="U28" s="202"/>
    </row>
    <row r="29" spans="1:21" ht="49.5" customHeight="1">
      <c r="A29" s="67" t="s">
        <v>65</v>
      </c>
      <c r="B29" s="69" t="s">
        <v>5</v>
      </c>
      <c r="C29" s="120">
        <f>C30+C31+C32</f>
        <v>5613.33</v>
      </c>
      <c r="D29" s="113"/>
      <c r="E29" s="113"/>
      <c r="F29" s="120">
        <f>F30+F31+F32</f>
        <v>5613.33</v>
      </c>
      <c r="G29" s="121"/>
      <c r="H29" s="120">
        <f>H30+H31+H32</f>
        <v>0</v>
      </c>
      <c r="I29" s="113"/>
      <c r="J29" s="113"/>
      <c r="K29" s="120">
        <f>K30+K31+K32</f>
        <v>0</v>
      </c>
      <c r="L29" s="193"/>
      <c r="M29" s="252">
        <f t="shared" si="0"/>
        <v>0</v>
      </c>
      <c r="N29" s="120">
        <f>N30+N31+N32</f>
        <v>0</v>
      </c>
      <c r="O29" s="113"/>
      <c r="P29" s="113"/>
      <c r="Q29" s="120">
        <f>Q30+Q31+Q32</f>
        <v>0</v>
      </c>
      <c r="R29" s="212"/>
      <c r="S29" s="252">
        <f t="shared" si="1"/>
        <v>0</v>
      </c>
      <c r="T29" s="202"/>
      <c r="U29" s="202"/>
    </row>
    <row r="30" spans="1:21" ht="106.5" customHeight="1">
      <c r="A30" s="10" t="s">
        <v>38</v>
      </c>
      <c r="B30" s="58" t="s">
        <v>257</v>
      </c>
      <c r="C30" s="91">
        <f>D30+E30+F30</f>
        <v>613.33</v>
      </c>
      <c r="D30" s="113"/>
      <c r="E30" s="113"/>
      <c r="F30" s="81">
        <v>613.33</v>
      </c>
      <c r="G30" s="121"/>
      <c r="H30" s="91">
        <f>I30+J30+K30</f>
        <v>0</v>
      </c>
      <c r="I30" s="113"/>
      <c r="J30" s="113"/>
      <c r="K30" s="81">
        <v>0</v>
      </c>
      <c r="L30" s="193"/>
      <c r="M30" s="264">
        <f t="shared" si="0"/>
        <v>0</v>
      </c>
      <c r="N30" s="73">
        <f>O30+P30+Q30</f>
        <v>0</v>
      </c>
      <c r="O30" s="113"/>
      <c r="P30" s="113"/>
      <c r="Q30" s="81">
        <v>0</v>
      </c>
      <c r="R30" s="212"/>
      <c r="S30" s="264">
        <f t="shared" si="1"/>
        <v>0</v>
      </c>
      <c r="T30" s="202"/>
      <c r="U30" s="202"/>
    </row>
    <row r="31" spans="1:21" ht="106.5" customHeight="1">
      <c r="A31" s="10" t="s">
        <v>17</v>
      </c>
      <c r="B31" s="58" t="s">
        <v>236</v>
      </c>
      <c r="C31" s="91">
        <f>F31</f>
        <v>4800</v>
      </c>
      <c r="D31" s="113"/>
      <c r="E31" s="113"/>
      <c r="F31" s="81">
        <v>4800</v>
      </c>
      <c r="G31" s="121"/>
      <c r="H31" s="91">
        <f>I31+J31+K31</f>
        <v>0</v>
      </c>
      <c r="I31" s="113"/>
      <c r="J31" s="113"/>
      <c r="K31" s="81">
        <v>0</v>
      </c>
      <c r="L31" s="193"/>
      <c r="M31" s="264">
        <f>H31/C31</f>
        <v>0</v>
      </c>
      <c r="N31" s="73">
        <f>O31+P31+Q31</f>
        <v>0</v>
      </c>
      <c r="O31" s="113"/>
      <c r="P31" s="113"/>
      <c r="Q31" s="81">
        <v>0</v>
      </c>
      <c r="R31" s="212"/>
      <c r="S31" s="264">
        <f>N31/C31</f>
        <v>0</v>
      </c>
      <c r="T31" s="202"/>
      <c r="U31" s="202"/>
    </row>
    <row r="32" spans="1:21" ht="85.5" customHeight="1" thickBot="1">
      <c r="A32" s="12" t="s">
        <v>36</v>
      </c>
      <c r="B32" s="434" t="s">
        <v>237</v>
      </c>
      <c r="C32" s="336">
        <f>F32</f>
        <v>200</v>
      </c>
      <c r="D32" s="435"/>
      <c r="E32" s="435"/>
      <c r="F32" s="129">
        <v>200</v>
      </c>
      <c r="G32" s="436"/>
      <c r="H32" s="91">
        <f>I32+J32+K32</f>
        <v>0</v>
      </c>
      <c r="I32" s="113"/>
      <c r="J32" s="113"/>
      <c r="K32" s="81">
        <v>0</v>
      </c>
      <c r="L32" s="193"/>
      <c r="M32" s="264">
        <f>H32/C32</f>
        <v>0</v>
      </c>
      <c r="N32" s="73">
        <f>O32+P32+Q32</f>
        <v>0</v>
      </c>
      <c r="O32" s="113"/>
      <c r="P32" s="113"/>
      <c r="Q32" s="81">
        <v>0</v>
      </c>
      <c r="R32" s="212"/>
      <c r="S32" s="264">
        <f>N32/C32</f>
        <v>0</v>
      </c>
      <c r="T32" s="202"/>
      <c r="U32" s="202"/>
    </row>
    <row r="33" spans="1:21" ht="89.25" customHeight="1" thickBot="1">
      <c r="A33" s="17">
        <v>2</v>
      </c>
      <c r="B33" s="448" t="s">
        <v>223</v>
      </c>
      <c r="C33" s="165">
        <f>C34+C35</f>
        <v>7937.7</v>
      </c>
      <c r="D33" s="159"/>
      <c r="E33" s="159"/>
      <c r="F33" s="159">
        <f>F34+F35</f>
        <v>7937.7</v>
      </c>
      <c r="G33" s="101"/>
      <c r="H33" s="108">
        <f>H34</f>
        <v>1248.754</v>
      </c>
      <c r="I33" s="99"/>
      <c r="J33" s="99"/>
      <c r="K33" s="159">
        <f>K34</f>
        <v>1248.754</v>
      </c>
      <c r="L33" s="100"/>
      <c r="M33" s="250">
        <f t="shared" si="0"/>
        <v>0.15731937462993056</v>
      </c>
      <c r="N33" s="98">
        <f>N34</f>
        <v>1248.754</v>
      </c>
      <c r="O33" s="99"/>
      <c r="P33" s="99"/>
      <c r="Q33" s="159">
        <f>Q34</f>
        <v>1248.754</v>
      </c>
      <c r="R33" s="214"/>
      <c r="S33" s="251">
        <f>N33/C33</f>
        <v>0.15731937462993056</v>
      </c>
      <c r="T33" s="202"/>
      <c r="U33" s="202"/>
    </row>
    <row r="34" spans="1:21" ht="48" customHeight="1">
      <c r="A34" s="429">
        <v>1</v>
      </c>
      <c r="B34" s="430" t="s">
        <v>224</v>
      </c>
      <c r="C34" s="431">
        <f>E34+F34</f>
        <v>7437.7</v>
      </c>
      <c r="D34" s="431"/>
      <c r="E34" s="102"/>
      <c r="F34" s="102">
        <v>7437.7</v>
      </c>
      <c r="G34" s="432"/>
      <c r="H34" s="110">
        <f>J34+K34</f>
        <v>1248.754</v>
      </c>
      <c r="I34" s="102"/>
      <c r="J34" s="102"/>
      <c r="K34" s="102">
        <v>1248.754</v>
      </c>
      <c r="L34" s="244"/>
      <c r="M34" s="263">
        <f t="shared" si="0"/>
        <v>0.16789518265055056</v>
      </c>
      <c r="N34" s="110">
        <f>P34+Q34</f>
        <v>1248.754</v>
      </c>
      <c r="O34" s="102"/>
      <c r="P34" s="102"/>
      <c r="Q34" s="102">
        <v>1248.754</v>
      </c>
      <c r="R34" s="215"/>
      <c r="S34" s="263">
        <f t="shared" si="1"/>
        <v>0.16789518265055056</v>
      </c>
      <c r="T34" s="202"/>
      <c r="U34" s="202"/>
    </row>
    <row r="35" spans="1:21" ht="38.25" customHeight="1" thickBot="1">
      <c r="A35" s="426">
        <v>2</v>
      </c>
      <c r="B35" s="427" t="s">
        <v>225</v>
      </c>
      <c r="C35" s="336">
        <f>F35</f>
        <v>500</v>
      </c>
      <c r="D35" s="336"/>
      <c r="E35" s="336"/>
      <c r="F35" s="336">
        <v>500</v>
      </c>
      <c r="G35" s="428"/>
      <c r="H35" s="73">
        <f>K35+J35</f>
        <v>0</v>
      </c>
      <c r="I35" s="95"/>
      <c r="J35" s="95"/>
      <c r="K35" s="95">
        <v>0</v>
      </c>
      <c r="L35" s="191"/>
      <c r="M35" s="264">
        <f t="shared" si="0"/>
        <v>0</v>
      </c>
      <c r="N35" s="73">
        <f>Q35+P35</f>
        <v>0</v>
      </c>
      <c r="O35" s="95"/>
      <c r="P35" s="95"/>
      <c r="Q35" s="95">
        <v>0</v>
      </c>
      <c r="R35" s="217"/>
      <c r="S35" s="264">
        <f>N35/C35</f>
        <v>0</v>
      </c>
      <c r="T35" s="202"/>
      <c r="U35" s="202"/>
    </row>
    <row r="36" spans="1:21" ht="77.25" customHeight="1" thickBot="1">
      <c r="A36" s="17">
        <v>3</v>
      </c>
      <c r="B36" s="449" t="s">
        <v>215</v>
      </c>
      <c r="C36" s="165">
        <f>C37+C38+C39+C40+C41+C42+C43</f>
        <v>23337.9</v>
      </c>
      <c r="D36" s="159"/>
      <c r="E36" s="165"/>
      <c r="F36" s="165">
        <f>F37+F38+F39+F40+F41+F42+F43</f>
        <v>23337.9</v>
      </c>
      <c r="G36" s="109"/>
      <c r="H36" s="165">
        <f>H37+H38+H39+H40+H41+H42+H43</f>
        <v>0</v>
      </c>
      <c r="I36" s="159"/>
      <c r="J36" s="165"/>
      <c r="K36" s="165">
        <f>K37+K38+K39+K40+K41+K42+K43</f>
        <v>0</v>
      </c>
      <c r="L36" s="194"/>
      <c r="M36" s="251">
        <f aca="true" t="shared" si="3" ref="M36:M58">H36/C36</f>
        <v>0</v>
      </c>
      <c r="N36" s="165">
        <f>N37+N38+N39+N40+N41+N42+N43</f>
        <v>0</v>
      </c>
      <c r="O36" s="159"/>
      <c r="P36" s="165"/>
      <c r="Q36" s="165">
        <f>Q37+Q38+Q39+Q40+Q41+Q42+Q43</f>
        <v>0</v>
      </c>
      <c r="R36" s="216"/>
      <c r="S36" s="251">
        <f>N36/C36</f>
        <v>0</v>
      </c>
      <c r="T36" s="203"/>
      <c r="U36" s="203"/>
    </row>
    <row r="37" spans="1:21" ht="75.75" customHeight="1">
      <c r="A37" s="19">
        <v>1</v>
      </c>
      <c r="B37" s="63" t="s">
        <v>216</v>
      </c>
      <c r="C37" s="91">
        <f>F37+E37</f>
        <v>14823.6</v>
      </c>
      <c r="D37" s="95"/>
      <c r="E37" s="95"/>
      <c r="F37" s="95">
        <v>14823.6</v>
      </c>
      <c r="G37" s="111"/>
      <c r="H37" s="73">
        <f>K37+J37</f>
        <v>0</v>
      </c>
      <c r="I37" s="95"/>
      <c r="J37" s="95"/>
      <c r="K37" s="95">
        <v>0</v>
      </c>
      <c r="L37" s="191"/>
      <c r="M37" s="264">
        <f t="shared" si="3"/>
        <v>0</v>
      </c>
      <c r="N37" s="73">
        <f>Q37+P37</f>
        <v>0</v>
      </c>
      <c r="O37" s="95"/>
      <c r="P37" s="95"/>
      <c r="Q37" s="95">
        <v>0</v>
      </c>
      <c r="R37" s="217"/>
      <c r="S37" s="264">
        <f t="shared" si="1"/>
        <v>0</v>
      </c>
      <c r="T37" s="203"/>
      <c r="U37" s="203"/>
    </row>
    <row r="38" spans="1:21" ht="36" customHeight="1">
      <c r="A38" s="61">
        <v>2</v>
      </c>
      <c r="B38" s="36" t="s">
        <v>217</v>
      </c>
      <c r="C38" s="91">
        <f>F38+E38</f>
        <v>3575</v>
      </c>
      <c r="D38" s="95"/>
      <c r="E38" s="95"/>
      <c r="F38" s="95">
        <v>3575</v>
      </c>
      <c r="G38" s="111"/>
      <c r="H38" s="90">
        <f>K38+J38</f>
        <v>0</v>
      </c>
      <c r="I38" s="105"/>
      <c r="J38" s="105"/>
      <c r="K38" s="95">
        <v>0</v>
      </c>
      <c r="L38" s="192"/>
      <c r="M38" s="264">
        <f t="shared" si="3"/>
        <v>0</v>
      </c>
      <c r="N38" s="112">
        <f>Q38+P38</f>
        <v>0</v>
      </c>
      <c r="O38" s="105"/>
      <c r="P38" s="105"/>
      <c r="Q38" s="95">
        <v>0</v>
      </c>
      <c r="R38" s="217"/>
      <c r="S38" s="264">
        <f t="shared" si="1"/>
        <v>0</v>
      </c>
      <c r="T38" s="203"/>
      <c r="U38" s="203"/>
    </row>
    <row r="39" spans="1:21" ht="79.5" customHeight="1">
      <c r="A39" s="28">
        <v>3</v>
      </c>
      <c r="B39" s="36" t="s">
        <v>218</v>
      </c>
      <c r="C39" s="112">
        <f>E39+F39</f>
        <v>1225.4</v>
      </c>
      <c r="D39" s="105"/>
      <c r="E39" s="105"/>
      <c r="F39" s="105">
        <v>1225.4</v>
      </c>
      <c r="G39" s="107"/>
      <c r="H39" s="112">
        <f>J39+K39</f>
        <v>0</v>
      </c>
      <c r="I39" s="105"/>
      <c r="J39" s="105"/>
      <c r="K39" s="95">
        <v>0</v>
      </c>
      <c r="L39" s="190"/>
      <c r="M39" s="264">
        <f t="shared" si="3"/>
        <v>0</v>
      </c>
      <c r="N39" s="112">
        <f>P39+Q39</f>
        <v>0</v>
      </c>
      <c r="O39" s="105"/>
      <c r="P39" s="105"/>
      <c r="Q39" s="95">
        <v>0</v>
      </c>
      <c r="R39" s="211"/>
      <c r="S39" s="264">
        <f t="shared" si="1"/>
        <v>0</v>
      </c>
      <c r="T39" s="202"/>
      <c r="U39" s="202"/>
    </row>
    <row r="40" spans="1:21" ht="64.5" customHeight="1">
      <c r="A40" s="19">
        <v>4</v>
      </c>
      <c r="B40" s="22" t="s">
        <v>219</v>
      </c>
      <c r="C40" s="91">
        <f>E40+F40</f>
        <v>2538.9</v>
      </c>
      <c r="D40" s="95"/>
      <c r="E40" s="95"/>
      <c r="F40" s="95">
        <v>2538.9</v>
      </c>
      <c r="G40" s="97"/>
      <c r="H40" s="73">
        <f>J40+K40</f>
        <v>0</v>
      </c>
      <c r="I40" s="95"/>
      <c r="J40" s="95"/>
      <c r="K40" s="95">
        <v>0</v>
      </c>
      <c r="L40" s="230"/>
      <c r="M40" s="264">
        <f t="shared" si="3"/>
        <v>0</v>
      </c>
      <c r="N40" s="91">
        <f>P40+Q40</f>
        <v>0</v>
      </c>
      <c r="O40" s="95"/>
      <c r="P40" s="95"/>
      <c r="Q40" s="95">
        <v>0</v>
      </c>
      <c r="R40" s="212"/>
      <c r="S40" s="264">
        <f t="shared" si="1"/>
        <v>0</v>
      </c>
      <c r="T40" s="202"/>
      <c r="U40" s="202"/>
    </row>
    <row r="41" spans="1:21" ht="75.75" customHeight="1">
      <c r="A41" s="19">
        <v>5</v>
      </c>
      <c r="B41" s="22" t="s">
        <v>220</v>
      </c>
      <c r="C41" s="91">
        <f>E41+F41</f>
        <v>100</v>
      </c>
      <c r="D41" s="95"/>
      <c r="E41" s="95"/>
      <c r="F41" s="95">
        <v>100</v>
      </c>
      <c r="G41" s="97"/>
      <c r="H41" s="73">
        <f>J41+K41</f>
        <v>0</v>
      </c>
      <c r="I41" s="95"/>
      <c r="J41" s="95"/>
      <c r="K41" s="95">
        <v>0</v>
      </c>
      <c r="L41" s="230"/>
      <c r="M41" s="264">
        <f t="shared" si="3"/>
        <v>0</v>
      </c>
      <c r="N41" s="91">
        <f>P41+Q41</f>
        <v>0</v>
      </c>
      <c r="O41" s="95"/>
      <c r="P41" s="95"/>
      <c r="Q41" s="95">
        <v>0</v>
      </c>
      <c r="R41" s="212"/>
      <c r="S41" s="264">
        <f t="shared" si="1"/>
        <v>0</v>
      </c>
      <c r="T41" s="202"/>
      <c r="U41" s="202"/>
    </row>
    <row r="42" spans="1:21" ht="63.75" customHeight="1">
      <c r="A42" s="19">
        <v>6</v>
      </c>
      <c r="B42" s="36" t="s">
        <v>221</v>
      </c>
      <c r="C42" s="91">
        <f>E42+F42</f>
        <v>400</v>
      </c>
      <c r="D42" s="95"/>
      <c r="E42" s="230"/>
      <c r="F42" s="95">
        <v>400</v>
      </c>
      <c r="G42" s="97"/>
      <c r="H42" s="73">
        <f>J42+K42</f>
        <v>0</v>
      </c>
      <c r="I42" s="95"/>
      <c r="J42" s="95"/>
      <c r="K42" s="95">
        <v>0</v>
      </c>
      <c r="L42" s="230"/>
      <c r="M42" s="264">
        <f>H42/C42</f>
        <v>0</v>
      </c>
      <c r="N42" s="91">
        <f>P42+Q42</f>
        <v>0</v>
      </c>
      <c r="O42" s="95"/>
      <c r="P42" s="95"/>
      <c r="Q42" s="95">
        <v>0</v>
      </c>
      <c r="R42" s="212"/>
      <c r="S42" s="264">
        <f>N42/C42</f>
        <v>0</v>
      </c>
      <c r="T42" s="202"/>
      <c r="U42" s="202"/>
    </row>
    <row r="43" spans="1:21" ht="49.5" customHeight="1">
      <c r="A43" s="19">
        <v>7</v>
      </c>
      <c r="B43" s="22" t="s">
        <v>222</v>
      </c>
      <c r="C43" s="91">
        <f>E43+F43</f>
        <v>675</v>
      </c>
      <c r="D43" s="95"/>
      <c r="E43" s="230"/>
      <c r="F43" s="95">
        <v>675</v>
      </c>
      <c r="G43" s="97"/>
      <c r="H43" s="73">
        <f>J43+K43</f>
        <v>0</v>
      </c>
      <c r="I43" s="95"/>
      <c r="J43" s="95"/>
      <c r="K43" s="95">
        <v>0</v>
      </c>
      <c r="L43" s="230"/>
      <c r="M43" s="264">
        <f>H43/C43</f>
        <v>0</v>
      </c>
      <c r="N43" s="91">
        <f>P43+Q43</f>
        <v>0</v>
      </c>
      <c r="O43" s="95"/>
      <c r="P43" s="95"/>
      <c r="Q43" s="95">
        <v>0</v>
      </c>
      <c r="R43" s="212"/>
      <c r="S43" s="264">
        <f>N43/C43</f>
        <v>0</v>
      </c>
      <c r="T43" s="202"/>
      <c r="U43" s="202"/>
    </row>
    <row r="44" spans="1:21" ht="65.25" customHeight="1" thickBot="1">
      <c r="A44" s="327">
        <v>4</v>
      </c>
      <c r="B44" s="447" t="s">
        <v>188</v>
      </c>
      <c r="C44" s="185">
        <f>C45+C46+C47+C48+C49+C50+C51+C52+C53+C54+C55</f>
        <v>12000</v>
      </c>
      <c r="D44" s="188"/>
      <c r="E44" s="328"/>
      <c r="F44" s="188">
        <f>F45+F46+F47+F48+F49+F50+F51+F52+F53+F54+F55</f>
        <v>12000</v>
      </c>
      <c r="G44" s="329"/>
      <c r="H44" s="185">
        <f>H45+H46+H47+H48+H49+H50+H51+H52+H53+H54+H55</f>
        <v>2321.902</v>
      </c>
      <c r="I44" s="188"/>
      <c r="J44" s="328"/>
      <c r="K44" s="188">
        <f>K45+K46+K47+K48+K49+K50+K51+K52+K53+K54+K55</f>
        <v>2321.902</v>
      </c>
      <c r="L44" s="330"/>
      <c r="M44" s="297">
        <f>H44/C44</f>
        <v>0.19349183333333334</v>
      </c>
      <c r="N44" s="185">
        <f>N45+N46+N47+N48+N49+N50+N51+N52+N53+N54+N55</f>
        <v>2074.746</v>
      </c>
      <c r="O44" s="188"/>
      <c r="P44" s="328"/>
      <c r="Q44" s="188">
        <f>Q45+Q46+Q47+Q48+Q49+Q50+Q51+Q52+Q53+Q54+Q55</f>
        <v>2074.746</v>
      </c>
      <c r="R44" s="331"/>
      <c r="S44" s="254">
        <f>N44/C44</f>
        <v>0.1728955</v>
      </c>
      <c r="T44" s="202"/>
      <c r="U44" s="202"/>
    </row>
    <row r="45" spans="1:21" ht="39" customHeight="1">
      <c r="A45" s="24">
        <v>1</v>
      </c>
      <c r="B45" s="65" t="s">
        <v>98</v>
      </c>
      <c r="C45" s="73">
        <f aca="true" t="shared" si="4" ref="C45:C55">E45+F45</f>
        <v>600</v>
      </c>
      <c r="D45" s="102"/>
      <c r="E45" s="102"/>
      <c r="F45" s="103">
        <v>600</v>
      </c>
      <c r="G45" s="104"/>
      <c r="H45" s="73">
        <f aca="true" t="shared" si="5" ref="H45:H54">J45+K45</f>
        <v>29</v>
      </c>
      <c r="I45" s="102"/>
      <c r="J45" s="102"/>
      <c r="K45" s="103">
        <v>29</v>
      </c>
      <c r="L45" s="244"/>
      <c r="M45" s="264">
        <f t="shared" si="3"/>
        <v>0.04833333333333333</v>
      </c>
      <c r="N45" s="73">
        <f aca="true" t="shared" si="6" ref="N45:N55">P45+Q45</f>
        <v>18</v>
      </c>
      <c r="O45" s="102"/>
      <c r="P45" s="102"/>
      <c r="Q45" s="103">
        <v>18</v>
      </c>
      <c r="R45" s="215"/>
      <c r="S45" s="264">
        <f t="shared" si="1"/>
        <v>0.03</v>
      </c>
      <c r="T45" s="202"/>
      <c r="U45" s="202"/>
    </row>
    <row r="46" spans="1:21" ht="108.75" customHeight="1">
      <c r="A46" s="28">
        <v>2</v>
      </c>
      <c r="B46" s="38" t="s">
        <v>99</v>
      </c>
      <c r="C46" s="73">
        <f t="shared" si="4"/>
        <v>575</v>
      </c>
      <c r="D46" s="105"/>
      <c r="E46" s="105"/>
      <c r="F46" s="106">
        <v>575</v>
      </c>
      <c r="G46" s="107"/>
      <c r="H46" s="73">
        <f t="shared" si="5"/>
        <v>148.74</v>
      </c>
      <c r="I46" s="105"/>
      <c r="J46" s="105"/>
      <c r="K46" s="106">
        <v>148.74</v>
      </c>
      <c r="L46" s="190"/>
      <c r="M46" s="264">
        <f t="shared" si="3"/>
        <v>0.25867826086956525</v>
      </c>
      <c r="N46" s="73">
        <f t="shared" si="6"/>
        <v>148.74</v>
      </c>
      <c r="O46" s="105"/>
      <c r="P46" s="105"/>
      <c r="Q46" s="106">
        <v>148.74</v>
      </c>
      <c r="R46" s="211"/>
      <c r="S46" s="264">
        <f t="shared" si="1"/>
        <v>0.25867826086956525</v>
      </c>
      <c r="T46" s="202"/>
      <c r="U46" s="202"/>
    </row>
    <row r="47" spans="1:21" ht="25.5" customHeight="1">
      <c r="A47" s="19">
        <v>3</v>
      </c>
      <c r="B47" s="36" t="s">
        <v>100</v>
      </c>
      <c r="C47" s="73">
        <f t="shared" si="4"/>
        <v>2790</v>
      </c>
      <c r="D47" s="95"/>
      <c r="E47" s="95"/>
      <c r="F47" s="96">
        <v>2790</v>
      </c>
      <c r="G47" s="97"/>
      <c r="H47" s="73">
        <f t="shared" si="5"/>
        <v>652.5</v>
      </c>
      <c r="I47" s="95"/>
      <c r="J47" s="95"/>
      <c r="K47" s="96">
        <v>652.5</v>
      </c>
      <c r="L47" s="230"/>
      <c r="M47" s="264">
        <f t="shared" si="3"/>
        <v>0.23387096774193547</v>
      </c>
      <c r="N47" s="73">
        <f t="shared" si="6"/>
        <v>652.5</v>
      </c>
      <c r="O47" s="95"/>
      <c r="P47" s="95"/>
      <c r="Q47" s="96">
        <v>652.5</v>
      </c>
      <c r="R47" s="212"/>
      <c r="S47" s="264">
        <f t="shared" si="1"/>
        <v>0.23387096774193547</v>
      </c>
      <c r="T47" s="202"/>
      <c r="U47" s="202"/>
    </row>
    <row r="48" spans="1:21" ht="26.25" customHeight="1">
      <c r="A48" s="19">
        <v>4</v>
      </c>
      <c r="B48" s="66" t="s">
        <v>101</v>
      </c>
      <c r="C48" s="73">
        <f t="shared" si="4"/>
        <v>75</v>
      </c>
      <c r="D48" s="95"/>
      <c r="E48" s="95"/>
      <c r="F48" s="96">
        <v>75</v>
      </c>
      <c r="G48" s="97"/>
      <c r="H48" s="73">
        <f t="shared" si="5"/>
        <v>37.5</v>
      </c>
      <c r="I48" s="95"/>
      <c r="J48" s="95"/>
      <c r="K48" s="96">
        <v>37.5</v>
      </c>
      <c r="L48" s="230"/>
      <c r="M48" s="264">
        <f t="shared" si="3"/>
        <v>0.5</v>
      </c>
      <c r="N48" s="73">
        <f t="shared" si="6"/>
        <v>0</v>
      </c>
      <c r="O48" s="95"/>
      <c r="P48" s="95"/>
      <c r="Q48" s="96">
        <v>0</v>
      </c>
      <c r="R48" s="212"/>
      <c r="S48" s="264">
        <f t="shared" si="1"/>
        <v>0</v>
      </c>
      <c r="T48" s="202"/>
      <c r="U48" s="202"/>
    </row>
    <row r="49" spans="1:21" ht="36" customHeight="1">
      <c r="A49" s="19">
        <v>5</v>
      </c>
      <c r="B49" s="66" t="s">
        <v>102</v>
      </c>
      <c r="C49" s="73">
        <f t="shared" si="4"/>
        <v>2962</v>
      </c>
      <c r="D49" s="95"/>
      <c r="E49" s="95"/>
      <c r="F49" s="96">
        <v>2962</v>
      </c>
      <c r="G49" s="97"/>
      <c r="H49" s="73">
        <f t="shared" si="5"/>
        <v>599.667</v>
      </c>
      <c r="I49" s="95"/>
      <c r="J49" s="95"/>
      <c r="K49" s="96">
        <v>599.667</v>
      </c>
      <c r="L49" s="230"/>
      <c r="M49" s="264">
        <f t="shared" si="3"/>
        <v>0.20245340985820393</v>
      </c>
      <c r="N49" s="73">
        <f t="shared" si="6"/>
        <v>435.81</v>
      </c>
      <c r="O49" s="95"/>
      <c r="P49" s="95"/>
      <c r="Q49" s="96">
        <v>435.81</v>
      </c>
      <c r="R49" s="212"/>
      <c r="S49" s="264">
        <f t="shared" si="1"/>
        <v>0.14713369345037136</v>
      </c>
      <c r="T49" s="202"/>
      <c r="U49" s="202"/>
    </row>
    <row r="50" spans="1:21" ht="56.25" customHeight="1">
      <c r="A50" s="28">
        <v>6</v>
      </c>
      <c r="B50" s="36" t="s">
        <v>103</v>
      </c>
      <c r="C50" s="73">
        <f t="shared" si="4"/>
        <v>11</v>
      </c>
      <c r="D50" s="105"/>
      <c r="E50" s="105"/>
      <c r="F50" s="106">
        <v>11</v>
      </c>
      <c r="G50" s="107"/>
      <c r="H50" s="73">
        <f t="shared" si="5"/>
        <v>0</v>
      </c>
      <c r="I50" s="105"/>
      <c r="J50" s="105"/>
      <c r="K50" s="106">
        <v>0</v>
      </c>
      <c r="L50" s="190"/>
      <c r="M50" s="264">
        <f t="shared" si="3"/>
        <v>0</v>
      </c>
      <c r="N50" s="73">
        <f t="shared" si="6"/>
        <v>0</v>
      </c>
      <c r="O50" s="105"/>
      <c r="P50" s="105"/>
      <c r="Q50" s="106">
        <v>0</v>
      </c>
      <c r="R50" s="211"/>
      <c r="S50" s="264">
        <f t="shared" si="1"/>
        <v>0</v>
      </c>
      <c r="T50" s="202"/>
      <c r="U50" s="202"/>
    </row>
    <row r="51" spans="1:21" ht="60" customHeight="1">
      <c r="A51" s="19">
        <v>7</v>
      </c>
      <c r="B51" s="22" t="s">
        <v>111</v>
      </c>
      <c r="C51" s="73">
        <f t="shared" si="4"/>
        <v>55</v>
      </c>
      <c r="D51" s="95"/>
      <c r="E51" s="95"/>
      <c r="F51" s="96">
        <v>55</v>
      </c>
      <c r="G51" s="97"/>
      <c r="H51" s="73">
        <f>J51+K51</f>
        <v>7.65</v>
      </c>
      <c r="I51" s="95"/>
      <c r="J51" s="95"/>
      <c r="K51" s="96">
        <v>7.65</v>
      </c>
      <c r="L51" s="230"/>
      <c r="M51" s="265">
        <f t="shared" si="3"/>
        <v>0.1390909090909091</v>
      </c>
      <c r="N51" s="73">
        <f>P51+Q51</f>
        <v>7.65</v>
      </c>
      <c r="O51" s="95"/>
      <c r="P51" s="95"/>
      <c r="Q51" s="96">
        <v>7.65</v>
      </c>
      <c r="R51" s="212"/>
      <c r="S51" s="265">
        <f t="shared" si="1"/>
        <v>0.1390909090909091</v>
      </c>
      <c r="T51" s="202"/>
      <c r="U51" s="202"/>
    </row>
    <row r="52" spans="1:21" ht="39.75" customHeight="1">
      <c r="A52" s="18">
        <v>8</v>
      </c>
      <c r="B52" s="22" t="s">
        <v>189</v>
      </c>
      <c r="C52" s="73">
        <f t="shared" si="4"/>
        <v>3132</v>
      </c>
      <c r="D52" s="95"/>
      <c r="E52" s="95"/>
      <c r="F52" s="96">
        <v>3132</v>
      </c>
      <c r="G52" s="97"/>
      <c r="H52" s="73">
        <f t="shared" si="5"/>
        <v>429.496</v>
      </c>
      <c r="I52" s="95"/>
      <c r="J52" s="95"/>
      <c r="K52" s="96">
        <v>429.496</v>
      </c>
      <c r="L52" s="230"/>
      <c r="M52" s="264">
        <f t="shared" si="3"/>
        <v>0.13713154533844188</v>
      </c>
      <c r="N52" s="73">
        <f t="shared" si="6"/>
        <v>415.648</v>
      </c>
      <c r="O52" s="95"/>
      <c r="P52" s="95"/>
      <c r="Q52" s="96">
        <v>415.648</v>
      </c>
      <c r="R52" s="212"/>
      <c r="S52" s="264">
        <f t="shared" si="1"/>
        <v>0.13271008939974457</v>
      </c>
      <c r="T52" s="202"/>
      <c r="U52" s="202"/>
    </row>
    <row r="53" spans="1:21" ht="64.5" customHeight="1">
      <c r="A53" s="18">
        <v>9</v>
      </c>
      <c r="B53" s="22" t="s">
        <v>104</v>
      </c>
      <c r="C53" s="73">
        <f t="shared" si="4"/>
        <v>300</v>
      </c>
      <c r="D53" s="95"/>
      <c r="E53" s="95"/>
      <c r="F53" s="96">
        <v>300</v>
      </c>
      <c r="G53" s="97"/>
      <c r="H53" s="73">
        <f t="shared" si="5"/>
        <v>62.984</v>
      </c>
      <c r="I53" s="95"/>
      <c r="J53" s="95"/>
      <c r="K53" s="96">
        <v>62.984</v>
      </c>
      <c r="L53" s="230"/>
      <c r="M53" s="264">
        <f t="shared" si="3"/>
        <v>0.20994666666666667</v>
      </c>
      <c r="N53" s="73">
        <f t="shared" si="6"/>
        <v>62.984</v>
      </c>
      <c r="O53" s="95"/>
      <c r="P53" s="95"/>
      <c r="Q53" s="96">
        <v>62.984</v>
      </c>
      <c r="R53" s="212"/>
      <c r="S53" s="264">
        <f t="shared" si="1"/>
        <v>0.20994666666666667</v>
      </c>
      <c r="T53" s="202"/>
      <c r="U53" s="202"/>
    </row>
    <row r="54" spans="1:21" ht="112.5" customHeight="1">
      <c r="A54" s="18">
        <v>10</v>
      </c>
      <c r="B54" s="63" t="s">
        <v>105</v>
      </c>
      <c r="C54" s="73">
        <f t="shared" si="4"/>
        <v>50</v>
      </c>
      <c r="D54" s="95"/>
      <c r="E54" s="95"/>
      <c r="F54" s="96">
        <v>50</v>
      </c>
      <c r="G54" s="97"/>
      <c r="H54" s="73">
        <f t="shared" si="5"/>
        <v>0</v>
      </c>
      <c r="I54" s="95"/>
      <c r="J54" s="95"/>
      <c r="K54" s="96">
        <v>0</v>
      </c>
      <c r="L54" s="230"/>
      <c r="M54" s="264">
        <f t="shared" si="3"/>
        <v>0</v>
      </c>
      <c r="N54" s="73">
        <f t="shared" si="6"/>
        <v>0</v>
      </c>
      <c r="O54" s="95"/>
      <c r="P54" s="95"/>
      <c r="Q54" s="96">
        <v>0</v>
      </c>
      <c r="R54" s="212"/>
      <c r="S54" s="264">
        <f t="shared" si="1"/>
        <v>0</v>
      </c>
      <c r="T54" s="202"/>
      <c r="U54" s="202"/>
    </row>
    <row r="55" spans="1:21" ht="63.75" customHeight="1">
      <c r="A55" s="18">
        <v>11</v>
      </c>
      <c r="B55" s="22" t="s">
        <v>110</v>
      </c>
      <c r="C55" s="73">
        <f t="shared" si="4"/>
        <v>1450</v>
      </c>
      <c r="D55" s="91"/>
      <c r="E55" s="95"/>
      <c r="F55" s="96">
        <v>1450</v>
      </c>
      <c r="G55" s="111"/>
      <c r="H55" s="73">
        <f>J55+K55</f>
        <v>354.365</v>
      </c>
      <c r="I55" s="95"/>
      <c r="J55" s="95"/>
      <c r="K55" s="96">
        <v>354.365</v>
      </c>
      <c r="L55" s="191"/>
      <c r="M55" s="265">
        <f t="shared" si="3"/>
        <v>0.2443896551724138</v>
      </c>
      <c r="N55" s="73">
        <f t="shared" si="6"/>
        <v>333.414</v>
      </c>
      <c r="O55" s="95"/>
      <c r="P55" s="95"/>
      <c r="Q55" s="96">
        <v>333.414</v>
      </c>
      <c r="R55" s="466"/>
      <c r="S55" s="265">
        <f t="shared" si="1"/>
        <v>0.2299406896551724</v>
      </c>
      <c r="T55" s="202"/>
      <c r="U55" s="202"/>
    </row>
    <row r="56" spans="1:21" ht="94.5" customHeight="1" thickBot="1">
      <c r="A56" s="48" t="s">
        <v>28</v>
      </c>
      <c r="B56" s="447" t="s">
        <v>147</v>
      </c>
      <c r="C56" s="461">
        <f>C57</f>
        <v>485</v>
      </c>
      <c r="D56" s="462"/>
      <c r="E56" s="462"/>
      <c r="F56" s="462">
        <f>F57</f>
        <v>485</v>
      </c>
      <c r="G56" s="463"/>
      <c r="H56" s="461">
        <f>H57</f>
        <v>0</v>
      </c>
      <c r="I56" s="462"/>
      <c r="J56" s="462"/>
      <c r="K56" s="462">
        <f>K57</f>
        <v>0</v>
      </c>
      <c r="L56" s="464"/>
      <c r="M56" s="297">
        <f>H56/C56</f>
        <v>0</v>
      </c>
      <c r="N56" s="461">
        <f>N57</f>
        <v>0</v>
      </c>
      <c r="O56" s="462"/>
      <c r="P56" s="462"/>
      <c r="Q56" s="462">
        <f>Q57</f>
        <v>0</v>
      </c>
      <c r="R56" s="465"/>
      <c r="S56" s="254">
        <f>N56/C56</f>
        <v>0</v>
      </c>
      <c r="T56" s="204"/>
      <c r="U56" s="204"/>
    </row>
    <row r="57" spans="1:21" ht="44.25" customHeight="1">
      <c r="A57" s="15" t="s">
        <v>45</v>
      </c>
      <c r="B57" s="360" t="s">
        <v>47</v>
      </c>
      <c r="C57" s="361">
        <f>C58+C59+C60</f>
        <v>485</v>
      </c>
      <c r="D57" s="127"/>
      <c r="E57" s="218"/>
      <c r="F57" s="127">
        <f>F58+F59+F60</f>
        <v>485</v>
      </c>
      <c r="G57" s="127"/>
      <c r="H57" s="361">
        <f>H58+H59+H60</f>
        <v>0</v>
      </c>
      <c r="I57" s="127"/>
      <c r="J57" s="218"/>
      <c r="K57" s="127">
        <f>K58+K59+K60</f>
        <v>0</v>
      </c>
      <c r="L57" s="218"/>
      <c r="M57" s="266">
        <f t="shared" si="3"/>
        <v>0</v>
      </c>
      <c r="N57" s="361">
        <f>N58+N59+N60</f>
        <v>0</v>
      </c>
      <c r="O57" s="127"/>
      <c r="P57" s="218"/>
      <c r="Q57" s="127">
        <f>Q58+Q59+Q60</f>
        <v>0</v>
      </c>
      <c r="R57" s="218"/>
      <c r="S57" s="266">
        <f t="shared" si="1"/>
        <v>0</v>
      </c>
      <c r="T57" s="205"/>
      <c r="U57" s="205"/>
    </row>
    <row r="58" spans="1:21" ht="158.25" customHeight="1">
      <c r="A58" s="10" t="s">
        <v>38</v>
      </c>
      <c r="B58" s="37" t="s">
        <v>185</v>
      </c>
      <c r="C58" s="73">
        <f>D58+E58+F58</f>
        <v>100</v>
      </c>
      <c r="D58" s="81"/>
      <c r="E58" s="81"/>
      <c r="F58" s="81">
        <v>100</v>
      </c>
      <c r="G58" s="50"/>
      <c r="H58" s="73">
        <f>I58+J58+K58</f>
        <v>0</v>
      </c>
      <c r="I58" s="81"/>
      <c r="J58" s="81"/>
      <c r="K58" s="81">
        <v>0</v>
      </c>
      <c r="L58" s="118"/>
      <c r="M58" s="264">
        <f t="shared" si="3"/>
        <v>0</v>
      </c>
      <c r="N58" s="73">
        <f>O58+P58+Q58</f>
        <v>0</v>
      </c>
      <c r="O58" s="81"/>
      <c r="P58" s="81"/>
      <c r="Q58" s="81">
        <v>0</v>
      </c>
      <c r="R58" s="118"/>
      <c r="S58" s="264">
        <f aca="true" t="shared" si="7" ref="S58:S63">N58/C58</f>
        <v>0</v>
      </c>
      <c r="T58" s="195"/>
      <c r="U58" s="195"/>
    </row>
    <row r="59" spans="1:21" ht="120" customHeight="1">
      <c r="A59" s="10" t="s">
        <v>17</v>
      </c>
      <c r="B59" s="37" t="s">
        <v>186</v>
      </c>
      <c r="C59" s="73">
        <f>D59+E59+F59</f>
        <v>185</v>
      </c>
      <c r="D59" s="81"/>
      <c r="E59" s="81"/>
      <c r="F59" s="81">
        <v>185</v>
      </c>
      <c r="G59" s="50"/>
      <c r="H59" s="73">
        <f>I59+J59+K59</f>
        <v>0</v>
      </c>
      <c r="I59" s="81"/>
      <c r="J59" s="81"/>
      <c r="K59" s="81">
        <v>0</v>
      </c>
      <c r="L59" s="118"/>
      <c r="M59" s="264">
        <f aca="true" t="shared" si="8" ref="M59:M64">H59/C59</f>
        <v>0</v>
      </c>
      <c r="N59" s="73">
        <f>O59+P59+Q59</f>
        <v>0</v>
      </c>
      <c r="O59" s="81"/>
      <c r="P59" s="81"/>
      <c r="Q59" s="81">
        <v>0</v>
      </c>
      <c r="R59" s="118"/>
      <c r="S59" s="264">
        <f t="shared" si="7"/>
        <v>0</v>
      </c>
      <c r="T59" s="195"/>
      <c r="U59" s="195"/>
    </row>
    <row r="60" spans="1:21" ht="224.25" customHeight="1" thickBot="1">
      <c r="A60" s="10" t="s">
        <v>36</v>
      </c>
      <c r="B60" s="37" t="s">
        <v>187</v>
      </c>
      <c r="C60" s="73">
        <f>D60+E60+F60</f>
        <v>200</v>
      </c>
      <c r="D60" s="81"/>
      <c r="E60" s="81"/>
      <c r="F60" s="81">
        <v>200</v>
      </c>
      <c r="G60" s="50"/>
      <c r="H60" s="73">
        <f>I60+J60+K60</f>
        <v>0</v>
      </c>
      <c r="I60" s="81"/>
      <c r="J60" s="81"/>
      <c r="K60" s="81">
        <v>0</v>
      </c>
      <c r="L60" s="118"/>
      <c r="M60" s="265">
        <f t="shared" si="8"/>
        <v>0</v>
      </c>
      <c r="N60" s="73">
        <f>O60+P60+Q60</f>
        <v>0</v>
      </c>
      <c r="O60" s="81"/>
      <c r="P60" s="81"/>
      <c r="Q60" s="81">
        <v>0</v>
      </c>
      <c r="R60" s="118"/>
      <c r="S60" s="264">
        <f t="shared" si="7"/>
        <v>0</v>
      </c>
      <c r="T60" s="195"/>
      <c r="U60" s="195"/>
    </row>
    <row r="61" spans="1:21" ht="66" customHeight="1" thickBot="1">
      <c r="A61" s="54">
        <v>6</v>
      </c>
      <c r="B61" s="356" t="s">
        <v>138</v>
      </c>
      <c r="C61" s="160">
        <f aca="true" t="shared" si="9" ref="C61:F62">C62</f>
        <v>3502.8</v>
      </c>
      <c r="D61" s="83">
        <f t="shared" si="9"/>
        <v>0</v>
      </c>
      <c r="E61" s="161">
        <f t="shared" si="9"/>
        <v>0</v>
      </c>
      <c r="F61" s="83">
        <f t="shared" si="9"/>
        <v>3502.8</v>
      </c>
      <c r="G61" s="45"/>
      <c r="H61" s="160">
        <f>H62</f>
        <v>0</v>
      </c>
      <c r="I61" s="83">
        <f>I62</f>
        <v>0</v>
      </c>
      <c r="J61" s="161">
        <f>J62</f>
        <v>0</v>
      </c>
      <c r="K61" s="83">
        <f>K62</f>
        <v>0</v>
      </c>
      <c r="L61" s="82"/>
      <c r="M61" s="250">
        <f t="shared" si="8"/>
        <v>0</v>
      </c>
      <c r="N61" s="160">
        <f>N62</f>
        <v>0</v>
      </c>
      <c r="O61" s="83">
        <f>O62</f>
        <v>0</v>
      </c>
      <c r="P61" s="161">
        <f>P62</f>
        <v>0</v>
      </c>
      <c r="Q61" s="83">
        <f>Q62</f>
        <v>0</v>
      </c>
      <c r="R61" s="82"/>
      <c r="S61" s="251">
        <f t="shared" si="7"/>
        <v>0</v>
      </c>
      <c r="T61" s="196"/>
      <c r="U61" s="196"/>
    </row>
    <row r="62" spans="1:21" ht="53.25" customHeight="1">
      <c r="A62" s="25" t="s">
        <v>10</v>
      </c>
      <c r="B62" s="450" t="s">
        <v>59</v>
      </c>
      <c r="C62" s="176">
        <f t="shared" si="9"/>
        <v>3502.8</v>
      </c>
      <c r="D62" s="177">
        <f t="shared" si="9"/>
        <v>0</v>
      </c>
      <c r="E62" s="177">
        <f t="shared" si="9"/>
        <v>0</v>
      </c>
      <c r="F62" s="177">
        <f t="shared" si="9"/>
        <v>3502.8</v>
      </c>
      <c r="G62" s="80"/>
      <c r="H62" s="77">
        <f aca="true" t="shared" si="10" ref="H62:Q62">H63</f>
        <v>0</v>
      </c>
      <c r="I62" s="78">
        <f t="shared" si="10"/>
        <v>0</v>
      </c>
      <c r="J62" s="78">
        <f t="shared" si="10"/>
        <v>0</v>
      </c>
      <c r="K62" s="78">
        <f t="shared" si="10"/>
        <v>0</v>
      </c>
      <c r="L62" s="245"/>
      <c r="M62" s="255">
        <f t="shared" si="8"/>
        <v>0</v>
      </c>
      <c r="N62" s="77">
        <f t="shared" si="10"/>
        <v>0</v>
      </c>
      <c r="O62" s="78">
        <f t="shared" si="10"/>
        <v>0</v>
      </c>
      <c r="P62" s="78">
        <f t="shared" si="10"/>
        <v>0</v>
      </c>
      <c r="Q62" s="78">
        <f t="shared" si="10"/>
        <v>0</v>
      </c>
      <c r="R62" s="219"/>
      <c r="S62" s="255">
        <f t="shared" si="7"/>
        <v>0</v>
      </c>
      <c r="T62" s="206"/>
      <c r="U62" s="206"/>
    </row>
    <row r="63" spans="1:21" ht="48" customHeight="1" thickBot="1">
      <c r="A63" s="364" t="s">
        <v>38</v>
      </c>
      <c r="B63" s="326" t="s">
        <v>84</v>
      </c>
      <c r="C63" s="178">
        <f>D63+E63+F63+G63</f>
        <v>3502.8</v>
      </c>
      <c r="D63" s="173">
        <v>0</v>
      </c>
      <c r="E63" s="173">
        <v>0</v>
      </c>
      <c r="F63" s="173">
        <v>3502.8</v>
      </c>
      <c r="G63" s="62"/>
      <c r="H63" s="79">
        <f>I63+J63+K63+L63</f>
        <v>0</v>
      </c>
      <c r="I63" s="81">
        <v>0</v>
      </c>
      <c r="J63" s="81">
        <v>0</v>
      </c>
      <c r="K63" s="81">
        <v>0</v>
      </c>
      <c r="L63" s="118"/>
      <c r="M63" s="264">
        <f t="shared" si="8"/>
        <v>0</v>
      </c>
      <c r="N63" s="79">
        <f>O63+P63+Q63+R63</f>
        <v>0</v>
      </c>
      <c r="O63" s="81">
        <v>0</v>
      </c>
      <c r="P63" s="81">
        <v>0</v>
      </c>
      <c r="Q63" s="81">
        <v>0</v>
      </c>
      <c r="R63" s="220"/>
      <c r="S63" s="264">
        <f t="shared" si="7"/>
        <v>0</v>
      </c>
      <c r="T63" s="207"/>
      <c r="U63" s="207"/>
    </row>
    <row r="64" spans="1:21" ht="141" customHeight="1">
      <c r="A64" s="496" t="s">
        <v>95</v>
      </c>
      <c r="B64" s="451" t="s">
        <v>158</v>
      </c>
      <c r="C64" s="383">
        <f>C66+C68+C70+C72+C74+C75+C77+C78+C79+C81+C83+C85+C87</f>
        <v>83670.49199999998</v>
      </c>
      <c r="D64" s="384"/>
      <c r="E64" s="385"/>
      <c r="F64" s="384">
        <f>F66+F68+F70+F72+F74+F75+F77+F78+F79+F81+F83+F85+F87</f>
        <v>83670.49199999998</v>
      </c>
      <c r="G64" s="386"/>
      <c r="H64" s="383">
        <f>H66+H68+H70+H72+H74+H75+H77+H78+H79+H81+H83+H85+H87</f>
        <v>10850.122</v>
      </c>
      <c r="I64" s="384"/>
      <c r="J64" s="385"/>
      <c r="K64" s="384">
        <f>K66+K68+K70+K72+K74+K75+K77+K78+K79+K81+K83+K85+K87</f>
        <v>10850.122</v>
      </c>
      <c r="L64" s="135"/>
      <c r="M64" s="387">
        <f t="shared" si="8"/>
        <v>0.1296768040995863</v>
      </c>
      <c r="N64" s="383">
        <f>N66+N68+N70+N72+N74+N75+N77+N78+N79+N81+N83+N85+N87</f>
        <v>10625.917</v>
      </c>
      <c r="O64" s="384"/>
      <c r="P64" s="385"/>
      <c r="Q64" s="384">
        <f>Q66+Q68+Q70+Q72+Q74+Q75+Q77+Q78+Q79+Q81+Q83+Q85+Q87</f>
        <v>10625.917</v>
      </c>
      <c r="R64" s="222"/>
      <c r="S64" s="388">
        <f>N64/C64</f>
        <v>0.1269971855788777</v>
      </c>
      <c r="T64" s="207"/>
      <c r="U64" s="207"/>
    </row>
    <row r="65" spans="1:21" ht="36.75" customHeight="1" thickBot="1">
      <c r="A65" s="497"/>
      <c r="B65" s="389" t="s">
        <v>160</v>
      </c>
      <c r="C65" s="342">
        <f>C67+C69+C71+C73+C76+C80+C82+C84+C86+C88</f>
        <v>14163.492</v>
      </c>
      <c r="D65" s="298"/>
      <c r="E65" s="299"/>
      <c r="F65" s="343">
        <f>F67+F69+F71+F73+F76+F80+F82+F84+F86+F88</f>
        <v>14163.492</v>
      </c>
      <c r="G65" s="300"/>
      <c r="H65" s="342">
        <f>H67+H69+H71+H73+H76+H80+H82+H84+H86+H88</f>
        <v>10850.122</v>
      </c>
      <c r="I65" s="298"/>
      <c r="J65" s="299"/>
      <c r="K65" s="343">
        <f>K67+K69+K71+K73+K76+K80+K82+K84+K86+K88</f>
        <v>10850.122</v>
      </c>
      <c r="L65" s="155"/>
      <c r="M65" s="297"/>
      <c r="N65" s="342">
        <f>N67+N69+N71+N73+N76+N80+N82+N84+N86+N88</f>
        <v>10625.917</v>
      </c>
      <c r="O65" s="298"/>
      <c r="P65" s="299"/>
      <c r="Q65" s="343">
        <f>Q67+Q69+Q71+Q73+Q76+Q80+Q82+Q84+Q86+Q88</f>
        <v>10625.917</v>
      </c>
      <c r="R65" s="229"/>
      <c r="S65" s="254"/>
      <c r="T65" s="207"/>
      <c r="U65" s="207"/>
    </row>
    <row r="66" spans="1:21" ht="37.5" customHeight="1">
      <c r="A66" s="509" t="s">
        <v>38</v>
      </c>
      <c r="B66" s="354" t="s">
        <v>159</v>
      </c>
      <c r="C66" s="268">
        <f>D66+E66+F66</f>
        <v>2415.49</v>
      </c>
      <c r="D66" s="144"/>
      <c r="E66" s="144"/>
      <c r="F66" s="144">
        <v>2415.49</v>
      </c>
      <c r="G66" s="145"/>
      <c r="H66" s="338">
        <f>J66+K66</f>
        <v>2197.583</v>
      </c>
      <c r="I66" s="144"/>
      <c r="J66" s="144"/>
      <c r="K66" s="339">
        <v>2197.583</v>
      </c>
      <c r="L66" s="117"/>
      <c r="M66" s="264">
        <f>H66/C66</f>
        <v>0.9097876621306651</v>
      </c>
      <c r="N66" s="143">
        <f>P66+Q66</f>
        <v>2197.583</v>
      </c>
      <c r="O66" s="144"/>
      <c r="P66" s="144"/>
      <c r="Q66" s="339">
        <v>2197.583</v>
      </c>
      <c r="R66" s="223"/>
      <c r="S66" s="264">
        <f>N66/C66</f>
        <v>0.9097876621306651</v>
      </c>
      <c r="T66" s="207"/>
      <c r="U66" s="207"/>
    </row>
    <row r="67" spans="1:21" ht="37.5" customHeight="1">
      <c r="A67" s="504"/>
      <c r="B67" s="380" t="s">
        <v>160</v>
      </c>
      <c r="C67" s="373">
        <f>F67</f>
        <v>2415.49</v>
      </c>
      <c r="D67" s="374"/>
      <c r="E67" s="375"/>
      <c r="F67" s="375">
        <v>2415.49</v>
      </c>
      <c r="G67" s="145"/>
      <c r="H67" s="376">
        <f>K67</f>
        <v>2197.583</v>
      </c>
      <c r="I67" s="374"/>
      <c r="J67" s="375"/>
      <c r="K67" s="377">
        <v>2197.583</v>
      </c>
      <c r="L67" s="378"/>
      <c r="M67" s="252"/>
      <c r="N67" s="379">
        <f>Q67</f>
        <v>2197.583</v>
      </c>
      <c r="O67" s="374"/>
      <c r="P67" s="375"/>
      <c r="Q67" s="377">
        <v>2197.583</v>
      </c>
      <c r="R67" s="223"/>
      <c r="S67" s="264"/>
      <c r="T67" s="207"/>
      <c r="U67" s="207"/>
    </row>
    <row r="68" spans="1:21" ht="33" customHeight="1">
      <c r="A68" s="503" t="s">
        <v>17</v>
      </c>
      <c r="B68" s="354" t="s">
        <v>161</v>
      </c>
      <c r="C68" s="93">
        <f aca="true" t="shared" si="11" ref="C68:C87">F68</f>
        <v>2659.417</v>
      </c>
      <c r="D68" s="131"/>
      <c r="E68" s="55"/>
      <c r="F68" s="55">
        <v>2659.417</v>
      </c>
      <c r="G68" s="62"/>
      <c r="H68" s="56">
        <f aca="true" t="shared" si="12" ref="H68:H81">K68</f>
        <v>2377.99</v>
      </c>
      <c r="I68" s="131"/>
      <c r="J68" s="55"/>
      <c r="K68" s="55">
        <v>2377.99</v>
      </c>
      <c r="L68" s="118"/>
      <c r="M68" s="264">
        <f aca="true" t="shared" si="13" ref="M68:M81">H68/C68</f>
        <v>0.894177182442618</v>
      </c>
      <c r="N68" s="79">
        <f aca="true" t="shared" si="14" ref="N68:N81">Q68</f>
        <v>2377.99</v>
      </c>
      <c r="O68" s="131"/>
      <c r="P68" s="55"/>
      <c r="Q68" s="55">
        <v>2377.99</v>
      </c>
      <c r="R68" s="223"/>
      <c r="S68" s="264">
        <f aca="true" t="shared" si="15" ref="S68:S81">N68/C68</f>
        <v>0.894177182442618</v>
      </c>
      <c r="T68" s="207"/>
      <c r="U68" s="207"/>
    </row>
    <row r="69" spans="1:21" ht="35.25" customHeight="1">
      <c r="A69" s="504"/>
      <c r="B69" s="380" t="s">
        <v>160</v>
      </c>
      <c r="C69" s="349">
        <f>F69</f>
        <v>2659.417</v>
      </c>
      <c r="D69" s="340"/>
      <c r="E69" s="341"/>
      <c r="F69" s="341">
        <v>2659.417</v>
      </c>
      <c r="G69" s="381"/>
      <c r="H69" s="350">
        <f>K69</f>
        <v>2377.99</v>
      </c>
      <c r="I69" s="340"/>
      <c r="J69" s="341"/>
      <c r="K69" s="341">
        <v>2377.99</v>
      </c>
      <c r="L69" s="116"/>
      <c r="M69" s="252"/>
      <c r="N69" s="351">
        <f>Q69</f>
        <v>2377.99</v>
      </c>
      <c r="O69" s="340"/>
      <c r="P69" s="341"/>
      <c r="Q69" s="341">
        <v>2377.99</v>
      </c>
      <c r="R69" s="382"/>
      <c r="S69" s="252"/>
      <c r="T69" s="207"/>
      <c r="U69" s="207"/>
    </row>
    <row r="70" spans="1:21" ht="48.75" customHeight="1">
      <c r="A70" s="503" t="s">
        <v>36</v>
      </c>
      <c r="B70" s="296" t="s">
        <v>258</v>
      </c>
      <c r="C70" s="93">
        <f t="shared" si="11"/>
        <v>1228.885</v>
      </c>
      <c r="D70" s="131"/>
      <c r="E70" s="55"/>
      <c r="F70" s="55">
        <v>1228.885</v>
      </c>
      <c r="G70" s="62"/>
      <c r="H70" s="56">
        <f t="shared" si="12"/>
        <v>1110.805</v>
      </c>
      <c r="I70" s="131"/>
      <c r="J70" s="55"/>
      <c r="K70" s="55">
        <v>1110.805</v>
      </c>
      <c r="L70" s="118"/>
      <c r="M70" s="264">
        <f t="shared" si="13"/>
        <v>0.9039128966502155</v>
      </c>
      <c r="N70" s="79">
        <f t="shared" si="14"/>
        <v>1110.805</v>
      </c>
      <c r="O70" s="131"/>
      <c r="P70" s="55"/>
      <c r="Q70" s="55">
        <v>1110.805</v>
      </c>
      <c r="R70" s="223"/>
      <c r="S70" s="264">
        <f t="shared" si="15"/>
        <v>0.9039128966502155</v>
      </c>
      <c r="T70" s="207"/>
      <c r="U70" s="207"/>
    </row>
    <row r="71" spans="1:21" ht="36" customHeight="1">
      <c r="A71" s="504"/>
      <c r="B71" s="380" t="s">
        <v>160</v>
      </c>
      <c r="C71" s="349">
        <f>F71</f>
        <v>1228.885</v>
      </c>
      <c r="D71" s="340"/>
      <c r="E71" s="341"/>
      <c r="F71" s="341">
        <v>1228.885</v>
      </c>
      <c r="G71" s="381"/>
      <c r="H71" s="350">
        <f>K71</f>
        <v>1110.805</v>
      </c>
      <c r="I71" s="340"/>
      <c r="J71" s="341"/>
      <c r="K71" s="341">
        <v>1110.805</v>
      </c>
      <c r="L71" s="116"/>
      <c r="M71" s="252"/>
      <c r="N71" s="351">
        <f>Q71</f>
        <v>1110.805</v>
      </c>
      <c r="O71" s="340"/>
      <c r="P71" s="341"/>
      <c r="Q71" s="341">
        <v>1110.805</v>
      </c>
      <c r="R71" s="223"/>
      <c r="S71" s="264"/>
      <c r="T71" s="207"/>
      <c r="U71" s="207"/>
    </row>
    <row r="72" spans="1:21" ht="60" customHeight="1">
      <c r="A72" s="503" t="s">
        <v>27</v>
      </c>
      <c r="B72" s="296" t="s">
        <v>162</v>
      </c>
      <c r="C72" s="93">
        <f t="shared" si="11"/>
        <v>632.522</v>
      </c>
      <c r="D72" s="131"/>
      <c r="E72" s="55"/>
      <c r="F72" s="55">
        <v>632.522</v>
      </c>
      <c r="G72" s="62"/>
      <c r="H72" s="56">
        <f t="shared" si="12"/>
        <v>575.022</v>
      </c>
      <c r="I72" s="131"/>
      <c r="J72" s="55"/>
      <c r="K72" s="55">
        <v>575.022</v>
      </c>
      <c r="L72" s="118"/>
      <c r="M72" s="264">
        <f t="shared" si="13"/>
        <v>0.9090940710362644</v>
      </c>
      <c r="N72" s="79">
        <f t="shared" si="14"/>
        <v>575.022</v>
      </c>
      <c r="O72" s="131"/>
      <c r="P72" s="55"/>
      <c r="Q72" s="55">
        <v>575.022</v>
      </c>
      <c r="R72" s="223"/>
      <c r="S72" s="264">
        <f t="shared" si="15"/>
        <v>0.9090940710362644</v>
      </c>
      <c r="T72" s="207"/>
      <c r="U72" s="207"/>
    </row>
    <row r="73" spans="1:21" ht="34.5" customHeight="1">
      <c r="A73" s="504"/>
      <c r="B73" s="380" t="s">
        <v>160</v>
      </c>
      <c r="C73" s="349">
        <f>F73</f>
        <v>632.522</v>
      </c>
      <c r="D73" s="340"/>
      <c r="E73" s="341"/>
      <c r="F73" s="341">
        <v>632.522</v>
      </c>
      <c r="G73" s="381"/>
      <c r="H73" s="350">
        <f>K73</f>
        <v>575.022</v>
      </c>
      <c r="I73" s="340"/>
      <c r="J73" s="341"/>
      <c r="K73" s="341">
        <v>575.022</v>
      </c>
      <c r="L73" s="116"/>
      <c r="M73" s="252"/>
      <c r="N73" s="351">
        <f>Q73</f>
        <v>575.022</v>
      </c>
      <c r="O73" s="340"/>
      <c r="P73" s="341"/>
      <c r="Q73" s="341">
        <v>575.022</v>
      </c>
      <c r="R73" s="382"/>
      <c r="S73" s="252"/>
      <c r="T73" s="207"/>
      <c r="U73" s="207"/>
    </row>
    <row r="74" spans="1:21" ht="49.5" customHeight="1">
      <c r="A74" s="364" t="s">
        <v>28</v>
      </c>
      <c r="B74" s="354" t="s">
        <v>163</v>
      </c>
      <c r="C74" s="93">
        <f t="shared" si="11"/>
        <v>698.28</v>
      </c>
      <c r="D74" s="131"/>
      <c r="E74" s="55"/>
      <c r="F74" s="55">
        <v>698.28</v>
      </c>
      <c r="G74" s="62"/>
      <c r="H74" s="56">
        <f t="shared" si="12"/>
        <v>0</v>
      </c>
      <c r="I74" s="131"/>
      <c r="J74" s="55"/>
      <c r="K74" s="55">
        <v>0</v>
      </c>
      <c r="L74" s="118"/>
      <c r="M74" s="264">
        <f t="shared" si="13"/>
        <v>0</v>
      </c>
      <c r="N74" s="79">
        <f t="shared" si="14"/>
        <v>0</v>
      </c>
      <c r="O74" s="131"/>
      <c r="P74" s="55"/>
      <c r="Q74" s="55">
        <v>0</v>
      </c>
      <c r="R74" s="223"/>
      <c r="S74" s="264">
        <f t="shared" si="15"/>
        <v>0</v>
      </c>
      <c r="T74" s="207"/>
      <c r="U74" s="207"/>
    </row>
    <row r="75" spans="1:21" ht="57.75" customHeight="1">
      <c r="A75" s="503" t="s">
        <v>37</v>
      </c>
      <c r="B75" s="354" t="s">
        <v>164</v>
      </c>
      <c r="C75" s="93">
        <f t="shared" si="11"/>
        <v>61164.659</v>
      </c>
      <c r="D75" s="131"/>
      <c r="E75" s="55"/>
      <c r="F75" s="55">
        <v>61164.659</v>
      </c>
      <c r="G75" s="62"/>
      <c r="H75" s="56">
        <f t="shared" si="12"/>
        <v>0</v>
      </c>
      <c r="I75" s="131"/>
      <c r="J75" s="55"/>
      <c r="K75" s="55">
        <v>0</v>
      </c>
      <c r="L75" s="118"/>
      <c r="M75" s="264">
        <f t="shared" si="13"/>
        <v>0</v>
      </c>
      <c r="N75" s="79">
        <f t="shared" si="14"/>
        <v>0</v>
      </c>
      <c r="O75" s="131"/>
      <c r="P75" s="55"/>
      <c r="Q75" s="55">
        <v>0</v>
      </c>
      <c r="R75" s="223"/>
      <c r="S75" s="264">
        <f t="shared" si="15"/>
        <v>0</v>
      </c>
      <c r="T75" s="207"/>
      <c r="U75" s="207"/>
    </row>
    <row r="76" spans="1:21" ht="35.25" customHeight="1">
      <c r="A76" s="504"/>
      <c r="B76" s="380" t="s">
        <v>160</v>
      </c>
      <c r="C76" s="349">
        <f>F76</f>
        <v>119</v>
      </c>
      <c r="D76" s="340"/>
      <c r="E76" s="341"/>
      <c r="F76" s="341">
        <v>119</v>
      </c>
      <c r="G76" s="62"/>
      <c r="H76" s="350">
        <f>K76</f>
        <v>0</v>
      </c>
      <c r="I76" s="340"/>
      <c r="J76" s="341"/>
      <c r="K76" s="341">
        <v>0</v>
      </c>
      <c r="L76" s="116"/>
      <c r="M76" s="252"/>
      <c r="N76" s="351">
        <f>Q76</f>
        <v>0</v>
      </c>
      <c r="O76" s="340"/>
      <c r="P76" s="341"/>
      <c r="Q76" s="341">
        <v>0</v>
      </c>
      <c r="R76" s="223"/>
      <c r="S76" s="264"/>
      <c r="T76" s="207"/>
      <c r="U76" s="207"/>
    </row>
    <row r="77" spans="1:21" ht="49.5" customHeight="1">
      <c r="A77" s="20" t="s">
        <v>95</v>
      </c>
      <c r="B77" s="354" t="s">
        <v>113</v>
      </c>
      <c r="C77" s="93">
        <f t="shared" si="11"/>
        <v>5000</v>
      </c>
      <c r="D77" s="131"/>
      <c r="E77" s="55"/>
      <c r="F77" s="55">
        <v>5000</v>
      </c>
      <c r="G77" s="62"/>
      <c r="H77" s="56">
        <f t="shared" si="12"/>
        <v>0</v>
      </c>
      <c r="I77" s="131"/>
      <c r="J77" s="55"/>
      <c r="K77" s="55">
        <v>0</v>
      </c>
      <c r="L77" s="118"/>
      <c r="M77" s="264">
        <f t="shared" si="13"/>
        <v>0</v>
      </c>
      <c r="N77" s="79">
        <f t="shared" si="14"/>
        <v>0</v>
      </c>
      <c r="O77" s="131"/>
      <c r="P77" s="55"/>
      <c r="Q77" s="55">
        <v>0</v>
      </c>
      <c r="R77" s="223"/>
      <c r="S77" s="264">
        <f t="shared" si="15"/>
        <v>0</v>
      </c>
      <c r="T77" s="207"/>
      <c r="U77" s="207"/>
    </row>
    <row r="78" spans="1:21" ht="47.25" customHeight="1">
      <c r="A78" s="503" t="s">
        <v>60</v>
      </c>
      <c r="B78" s="354" t="s">
        <v>165</v>
      </c>
      <c r="C78" s="93">
        <f t="shared" si="11"/>
        <v>2763.061</v>
      </c>
      <c r="D78" s="362"/>
      <c r="E78" s="173"/>
      <c r="F78" s="173">
        <v>2763.061</v>
      </c>
      <c r="G78" s="62"/>
      <c r="H78" s="56">
        <f t="shared" si="12"/>
        <v>0</v>
      </c>
      <c r="I78" s="131"/>
      <c r="J78" s="55"/>
      <c r="K78" s="55">
        <v>0</v>
      </c>
      <c r="L78" s="118"/>
      <c r="M78" s="264">
        <f t="shared" si="13"/>
        <v>0</v>
      </c>
      <c r="N78" s="79">
        <f t="shared" si="14"/>
        <v>0</v>
      </c>
      <c r="O78" s="131"/>
      <c r="P78" s="55"/>
      <c r="Q78" s="55">
        <v>0</v>
      </c>
      <c r="R78" s="223"/>
      <c r="S78" s="264">
        <f t="shared" si="15"/>
        <v>0</v>
      </c>
      <c r="T78" s="207"/>
      <c r="U78" s="207"/>
    </row>
    <row r="79" spans="1:21" ht="57" customHeight="1">
      <c r="A79" s="509"/>
      <c r="B79" s="354" t="s">
        <v>179</v>
      </c>
      <c r="C79" s="93">
        <f t="shared" si="11"/>
        <v>366.192</v>
      </c>
      <c r="D79" s="362"/>
      <c r="E79" s="173"/>
      <c r="F79" s="173">
        <v>366.192</v>
      </c>
      <c r="G79" s="62"/>
      <c r="H79" s="56">
        <f t="shared" si="12"/>
        <v>366.191</v>
      </c>
      <c r="I79" s="131"/>
      <c r="J79" s="55"/>
      <c r="K79" s="55">
        <v>366.191</v>
      </c>
      <c r="L79" s="118"/>
      <c r="M79" s="264">
        <f t="shared" si="13"/>
        <v>0.9999972691921177</v>
      </c>
      <c r="N79" s="79">
        <f>Q79</f>
        <v>366.191</v>
      </c>
      <c r="O79" s="131"/>
      <c r="P79" s="55"/>
      <c r="Q79" s="55">
        <v>366.191</v>
      </c>
      <c r="R79" s="223"/>
      <c r="S79" s="264">
        <f t="shared" si="15"/>
        <v>0.9999972691921177</v>
      </c>
      <c r="T79" s="207"/>
      <c r="U79" s="207"/>
    </row>
    <row r="80" spans="1:21" ht="36" customHeight="1">
      <c r="A80" s="504"/>
      <c r="B80" s="380" t="s">
        <v>160</v>
      </c>
      <c r="C80" s="349">
        <f>F80</f>
        <v>366.192</v>
      </c>
      <c r="D80" s="393"/>
      <c r="E80" s="394"/>
      <c r="F80" s="394">
        <v>366.192</v>
      </c>
      <c r="G80" s="62"/>
      <c r="H80" s="350">
        <f>K80</f>
        <v>366.191</v>
      </c>
      <c r="I80" s="340"/>
      <c r="J80" s="341"/>
      <c r="K80" s="341">
        <v>366.191</v>
      </c>
      <c r="L80" s="116"/>
      <c r="M80" s="252"/>
      <c r="N80" s="351">
        <f>Q80</f>
        <v>366.191</v>
      </c>
      <c r="O80" s="340"/>
      <c r="P80" s="341"/>
      <c r="Q80" s="341">
        <v>366.191</v>
      </c>
      <c r="R80" s="382"/>
      <c r="S80" s="252"/>
      <c r="T80" s="207"/>
      <c r="U80" s="207"/>
    </row>
    <row r="81" spans="1:21" ht="36.75" customHeight="1">
      <c r="A81" s="503" t="s">
        <v>97</v>
      </c>
      <c r="B81" s="354" t="s">
        <v>166</v>
      </c>
      <c r="C81" s="93">
        <f t="shared" si="11"/>
        <v>2824.526</v>
      </c>
      <c r="D81" s="131"/>
      <c r="E81" s="131"/>
      <c r="F81" s="55">
        <v>2824.526</v>
      </c>
      <c r="G81" s="62"/>
      <c r="H81" s="56">
        <f t="shared" si="12"/>
        <v>2824.526</v>
      </c>
      <c r="I81" s="131"/>
      <c r="J81" s="55"/>
      <c r="K81" s="55">
        <v>2824.526</v>
      </c>
      <c r="L81" s="118"/>
      <c r="M81" s="264">
        <f t="shared" si="13"/>
        <v>1</v>
      </c>
      <c r="N81" s="79">
        <f t="shared" si="14"/>
        <v>2824.526</v>
      </c>
      <c r="O81" s="131"/>
      <c r="P81" s="55"/>
      <c r="Q81" s="55">
        <v>2824.526</v>
      </c>
      <c r="R81" s="223"/>
      <c r="S81" s="264">
        <f t="shared" si="15"/>
        <v>1</v>
      </c>
      <c r="T81" s="207"/>
      <c r="U81" s="207"/>
    </row>
    <row r="82" spans="1:21" ht="34.5" customHeight="1">
      <c r="A82" s="504"/>
      <c r="B82" s="380" t="s">
        <v>160</v>
      </c>
      <c r="C82" s="349">
        <f>F82</f>
        <v>2824.526</v>
      </c>
      <c r="D82" s="340"/>
      <c r="E82" s="340"/>
      <c r="F82" s="341">
        <v>2824.526</v>
      </c>
      <c r="G82" s="62"/>
      <c r="H82" s="350">
        <f aca="true" t="shared" si="16" ref="H82:H88">K82</f>
        <v>2824.526</v>
      </c>
      <c r="I82" s="340"/>
      <c r="J82" s="341"/>
      <c r="K82" s="341">
        <v>2824.526</v>
      </c>
      <c r="L82" s="116"/>
      <c r="M82" s="252"/>
      <c r="N82" s="351">
        <f aca="true" t="shared" si="17" ref="N82:N88">Q82</f>
        <v>2824.526</v>
      </c>
      <c r="O82" s="340"/>
      <c r="P82" s="341"/>
      <c r="Q82" s="341">
        <v>2824.526</v>
      </c>
      <c r="R82" s="382"/>
      <c r="S82" s="264"/>
      <c r="T82" s="207"/>
      <c r="U82" s="207"/>
    </row>
    <row r="83" spans="1:21" ht="74.25" customHeight="1">
      <c r="A83" s="503" t="s">
        <v>35</v>
      </c>
      <c r="B83" s="354" t="s">
        <v>167</v>
      </c>
      <c r="C83" s="93">
        <f t="shared" si="11"/>
        <v>1019.98</v>
      </c>
      <c r="D83" s="131"/>
      <c r="E83" s="131"/>
      <c r="F83" s="55">
        <v>1019.98</v>
      </c>
      <c r="G83" s="62"/>
      <c r="H83" s="56">
        <f t="shared" si="16"/>
        <v>0</v>
      </c>
      <c r="I83" s="131"/>
      <c r="J83" s="55"/>
      <c r="K83" s="55">
        <v>0</v>
      </c>
      <c r="L83" s="118"/>
      <c r="M83" s="264">
        <f>H83/C83</f>
        <v>0</v>
      </c>
      <c r="N83" s="79">
        <f t="shared" si="17"/>
        <v>0</v>
      </c>
      <c r="O83" s="131"/>
      <c r="P83" s="55"/>
      <c r="Q83" s="55">
        <v>0</v>
      </c>
      <c r="R83" s="223"/>
      <c r="S83" s="264">
        <f>N83/C83</f>
        <v>0</v>
      </c>
      <c r="T83" s="207"/>
      <c r="U83" s="207"/>
    </row>
    <row r="84" spans="1:21" ht="35.25" customHeight="1">
      <c r="A84" s="504"/>
      <c r="B84" s="380" t="s">
        <v>160</v>
      </c>
      <c r="C84" s="349">
        <f>F84</f>
        <v>1019.98</v>
      </c>
      <c r="D84" s="340"/>
      <c r="E84" s="340"/>
      <c r="F84" s="341">
        <v>1019.98</v>
      </c>
      <c r="G84" s="62"/>
      <c r="H84" s="350">
        <f t="shared" si="16"/>
        <v>0</v>
      </c>
      <c r="I84" s="340"/>
      <c r="J84" s="341"/>
      <c r="K84" s="341">
        <v>0</v>
      </c>
      <c r="L84" s="116"/>
      <c r="M84" s="252"/>
      <c r="N84" s="351">
        <f t="shared" si="17"/>
        <v>0</v>
      </c>
      <c r="O84" s="340"/>
      <c r="P84" s="341"/>
      <c r="Q84" s="341">
        <v>0</v>
      </c>
      <c r="R84" s="223"/>
      <c r="S84" s="264"/>
      <c r="T84" s="207"/>
      <c r="U84" s="207"/>
    </row>
    <row r="85" spans="1:21" ht="69" customHeight="1">
      <c r="A85" s="503" t="s">
        <v>22</v>
      </c>
      <c r="B85" s="354" t="s">
        <v>168</v>
      </c>
      <c r="C85" s="93">
        <f t="shared" si="11"/>
        <v>1250.629</v>
      </c>
      <c r="D85" s="131"/>
      <c r="E85" s="131"/>
      <c r="F85" s="55">
        <v>1250.629</v>
      </c>
      <c r="G85" s="62"/>
      <c r="H85" s="56">
        <f t="shared" si="16"/>
        <v>0</v>
      </c>
      <c r="I85" s="131"/>
      <c r="J85" s="55"/>
      <c r="K85" s="55">
        <v>0</v>
      </c>
      <c r="L85" s="118"/>
      <c r="M85" s="264">
        <f>H85/C85</f>
        <v>0</v>
      </c>
      <c r="N85" s="79">
        <f t="shared" si="17"/>
        <v>0</v>
      </c>
      <c r="O85" s="131"/>
      <c r="P85" s="55"/>
      <c r="Q85" s="55">
        <v>0</v>
      </c>
      <c r="R85" s="223"/>
      <c r="S85" s="264">
        <f>N85/C85</f>
        <v>0</v>
      </c>
      <c r="T85" s="207"/>
      <c r="U85" s="207"/>
    </row>
    <row r="86" spans="1:21" ht="37.5" customHeight="1">
      <c r="A86" s="504"/>
      <c r="B86" s="380" t="s">
        <v>160</v>
      </c>
      <c r="C86" s="349">
        <f>F86</f>
        <v>1250.629</v>
      </c>
      <c r="D86" s="340"/>
      <c r="E86" s="340"/>
      <c r="F86" s="341">
        <v>1250.629</v>
      </c>
      <c r="G86" s="381"/>
      <c r="H86" s="350">
        <f t="shared" si="16"/>
        <v>0</v>
      </c>
      <c r="I86" s="340"/>
      <c r="J86" s="341"/>
      <c r="K86" s="341">
        <v>0</v>
      </c>
      <c r="L86" s="116"/>
      <c r="M86" s="252"/>
      <c r="N86" s="351">
        <f t="shared" si="17"/>
        <v>0</v>
      </c>
      <c r="O86" s="340"/>
      <c r="P86" s="341"/>
      <c r="Q86" s="341">
        <v>0</v>
      </c>
      <c r="R86" s="382"/>
      <c r="S86" s="252"/>
      <c r="T86" s="207"/>
      <c r="U86" s="207"/>
    </row>
    <row r="87" spans="1:21" ht="51" customHeight="1">
      <c r="A87" s="503" t="s">
        <v>32</v>
      </c>
      <c r="B87" s="296" t="s">
        <v>259</v>
      </c>
      <c r="C87" s="93">
        <f t="shared" si="11"/>
        <v>1646.851</v>
      </c>
      <c r="D87" s="131"/>
      <c r="E87" s="131"/>
      <c r="F87" s="55">
        <v>1646.851</v>
      </c>
      <c r="G87" s="62"/>
      <c r="H87" s="56">
        <f t="shared" si="16"/>
        <v>1398.005</v>
      </c>
      <c r="I87" s="131"/>
      <c r="J87" s="55"/>
      <c r="K87" s="55">
        <v>1398.005</v>
      </c>
      <c r="L87" s="118"/>
      <c r="M87" s="264">
        <f>H87/C87</f>
        <v>0.8488958624672177</v>
      </c>
      <c r="N87" s="79">
        <f t="shared" si="17"/>
        <v>1173.8</v>
      </c>
      <c r="O87" s="131"/>
      <c r="P87" s="55"/>
      <c r="Q87" s="55">
        <v>1173.8</v>
      </c>
      <c r="R87" s="223"/>
      <c r="S87" s="264">
        <f>N87/C87</f>
        <v>0.7127542200235479</v>
      </c>
      <c r="T87" s="207"/>
      <c r="U87" s="207"/>
    </row>
    <row r="88" spans="1:21" ht="37.5" customHeight="1" thickBot="1">
      <c r="A88" s="504"/>
      <c r="B88" s="380" t="s">
        <v>160</v>
      </c>
      <c r="C88" s="349">
        <f>F88</f>
        <v>1646.851</v>
      </c>
      <c r="D88" s="340"/>
      <c r="E88" s="340"/>
      <c r="F88" s="341">
        <v>1646.851</v>
      </c>
      <c r="G88" s="381"/>
      <c r="H88" s="350">
        <f t="shared" si="16"/>
        <v>1398.005</v>
      </c>
      <c r="I88" s="340"/>
      <c r="J88" s="341"/>
      <c r="K88" s="341">
        <v>1398.005</v>
      </c>
      <c r="L88" s="116"/>
      <c r="M88" s="252"/>
      <c r="N88" s="351">
        <f t="shared" si="17"/>
        <v>1173.8</v>
      </c>
      <c r="O88" s="340"/>
      <c r="P88" s="341"/>
      <c r="Q88" s="341">
        <v>1173.8</v>
      </c>
      <c r="R88" s="382"/>
      <c r="S88" s="252"/>
      <c r="T88" s="207"/>
      <c r="U88" s="207"/>
    </row>
    <row r="89" spans="1:21" ht="77.25" customHeight="1" thickBot="1">
      <c r="A89" s="23" t="s">
        <v>60</v>
      </c>
      <c r="B89" s="452" t="s">
        <v>6</v>
      </c>
      <c r="C89" s="174">
        <f>C90+C96+C98</f>
        <v>642.454</v>
      </c>
      <c r="D89" s="175"/>
      <c r="E89" s="179"/>
      <c r="F89" s="175">
        <f>F90+F96+F98</f>
        <v>642.454</v>
      </c>
      <c r="G89" s="141"/>
      <c r="H89" s="174">
        <f>H90+H96+H98</f>
        <v>91.929</v>
      </c>
      <c r="I89" s="175"/>
      <c r="J89" s="179"/>
      <c r="K89" s="175">
        <f>K90+K96+K98</f>
        <v>91.929</v>
      </c>
      <c r="L89" s="246"/>
      <c r="M89" s="250">
        <f aca="true" t="shared" si="18" ref="M89:M97">H89/C89</f>
        <v>0.14309040024655464</v>
      </c>
      <c r="N89" s="174">
        <f>N90+N96+N98</f>
        <v>91.929</v>
      </c>
      <c r="O89" s="175"/>
      <c r="P89" s="179"/>
      <c r="Q89" s="175">
        <f>Q90+Q96+Q98</f>
        <v>91.929</v>
      </c>
      <c r="R89" s="224"/>
      <c r="S89" s="251">
        <f aca="true" t="shared" si="19" ref="S89:S97">N89/C89</f>
        <v>0.14309040024655464</v>
      </c>
      <c r="T89" s="208"/>
      <c r="U89" s="208"/>
    </row>
    <row r="90" spans="1:21" ht="15.75" customHeight="1">
      <c r="A90" s="258" t="s">
        <v>116</v>
      </c>
      <c r="B90" s="453" t="s">
        <v>20</v>
      </c>
      <c r="C90" s="75">
        <f>C91+C92+C93+C94+C95</f>
        <v>195</v>
      </c>
      <c r="D90" s="72"/>
      <c r="E90" s="71"/>
      <c r="F90" s="78">
        <f>F91+F92+F93+F94+F95</f>
        <v>195</v>
      </c>
      <c r="G90" s="142"/>
      <c r="H90" s="75">
        <f>H91+H92+H93+H94+H95</f>
        <v>0</v>
      </c>
      <c r="I90" s="72"/>
      <c r="J90" s="71"/>
      <c r="K90" s="78">
        <f>K91+K92+K93+K94+K95</f>
        <v>0</v>
      </c>
      <c r="L90" s="71"/>
      <c r="M90" s="257">
        <f t="shared" si="18"/>
        <v>0</v>
      </c>
      <c r="N90" s="75">
        <f>N91+N92+N93+N94+N95</f>
        <v>0</v>
      </c>
      <c r="O90" s="72"/>
      <c r="P90" s="71"/>
      <c r="Q90" s="78">
        <f>Q91+Q92+Q93+Q94+Q95</f>
        <v>0</v>
      </c>
      <c r="R90" s="220"/>
      <c r="S90" s="257">
        <f t="shared" si="19"/>
        <v>0</v>
      </c>
      <c r="T90" s="207"/>
      <c r="U90" s="207"/>
    </row>
    <row r="91" spans="1:21" ht="27" customHeight="1">
      <c r="A91" s="20" t="s">
        <v>38</v>
      </c>
      <c r="B91" s="296" t="s">
        <v>211</v>
      </c>
      <c r="C91" s="93">
        <f>F91</f>
        <v>76</v>
      </c>
      <c r="D91" s="131"/>
      <c r="E91" s="131"/>
      <c r="F91" s="55">
        <v>76</v>
      </c>
      <c r="G91" s="62"/>
      <c r="H91" s="56">
        <f>K91</f>
        <v>0</v>
      </c>
      <c r="I91" s="131"/>
      <c r="J91" s="55"/>
      <c r="K91" s="55">
        <v>0</v>
      </c>
      <c r="L91" s="118"/>
      <c r="M91" s="265">
        <f>H91/C91</f>
        <v>0</v>
      </c>
      <c r="N91" s="79">
        <f>Q91</f>
        <v>0</v>
      </c>
      <c r="O91" s="131"/>
      <c r="P91" s="55"/>
      <c r="Q91" s="55">
        <v>0</v>
      </c>
      <c r="R91" s="220"/>
      <c r="S91" s="265">
        <f>N91/C91</f>
        <v>0</v>
      </c>
      <c r="T91" s="207"/>
      <c r="U91" s="207"/>
    </row>
    <row r="92" spans="1:21" ht="26.25" customHeight="1">
      <c r="A92" s="20" t="s">
        <v>17</v>
      </c>
      <c r="B92" s="296" t="s">
        <v>212</v>
      </c>
      <c r="C92" s="93">
        <f>F92</f>
        <v>71.3</v>
      </c>
      <c r="D92" s="131"/>
      <c r="E92" s="131"/>
      <c r="F92" s="55">
        <v>71.3</v>
      </c>
      <c r="G92" s="62"/>
      <c r="H92" s="338">
        <f>K92</f>
        <v>0</v>
      </c>
      <c r="I92" s="355"/>
      <c r="J92" s="144"/>
      <c r="K92" s="144">
        <v>0</v>
      </c>
      <c r="L92" s="117"/>
      <c r="M92" s="264">
        <f>H92/C92</f>
        <v>0</v>
      </c>
      <c r="N92" s="143">
        <f>Q92</f>
        <v>0</v>
      </c>
      <c r="O92" s="355"/>
      <c r="P92" s="144"/>
      <c r="Q92" s="144">
        <v>0</v>
      </c>
      <c r="R92" s="223"/>
      <c r="S92" s="264">
        <f>N92/C92</f>
        <v>0</v>
      </c>
      <c r="T92" s="207"/>
      <c r="U92" s="207"/>
    </row>
    <row r="93" spans="1:21" ht="26.25" customHeight="1">
      <c r="A93" s="21" t="s">
        <v>36</v>
      </c>
      <c r="B93" s="296" t="s">
        <v>212</v>
      </c>
      <c r="C93" s="93">
        <f>F93</f>
        <v>9</v>
      </c>
      <c r="D93" s="131"/>
      <c r="E93" s="131"/>
      <c r="F93" s="55">
        <v>9</v>
      </c>
      <c r="G93" s="62"/>
      <c r="H93" s="56">
        <f>K93</f>
        <v>0</v>
      </c>
      <c r="I93" s="131"/>
      <c r="J93" s="55"/>
      <c r="K93" s="55">
        <v>0</v>
      </c>
      <c r="L93" s="118"/>
      <c r="M93" s="264">
        <f>H93/C93</f>
        <v>0</v>
      </c>
      <c r="N93" s="79">
        <f>Q93</f>
        <v>0</v>
      </c>
      <c r="O93" s="131"/>
      <c r="P93" s="55"/>
      <c r="Q93" s="55">
        <v>0</v>
      </c>
      <c r="R93" s="223"/>
      <c r="S93" s="264">
        <f>N93/C93</f>
        <v>0</v>
      </c>
      <c r="T93" s="207"/>
      <c r="U93" s="207"/>
    </row>
    <row r="94" spans="1:21" ht="37.5" customHeight="1">
      <c r="A94" s="21" t="s">
        <v>27</v>
      </c>
      <c r="B94" s="354" t="s">
        <v>213</v>
      </c>
      <c r="C94" s="93">
        <f>F94</f>
        <v>12.7</v>
      </c>
      <c r="D94" s="131"/>
      <c r="E94" s="131"/>
      <c r="F94" s="55">
        <v>12.7</v>
      </c>
      <c r="G94" s="62"/>
      <c r="H94" s="56">
        <f>K94</f>
        <v>0</v>
      </c>
      <c r="I94" s="131"/>
      <c r="J94" s="55"/>
      <c r="K94" s="55">
        <v>0</v>
      </c>
      <c r="L94" s="118"/>
      <c r="M94" s="264">
        <f>H94/C94</f>
        <v>0</v>
      </c>
      <c r="N94" s="79">
        <f>Q94</f>
        <v>0</v>
      </c>
      <c r="O94" s="131"/>
      <c r="P94" s="55"/>
      <c r="Q94" s="55">
        <v>0</v>
      </c>
      <c r="R94" s="223"/>
      <c r="S94" s="264">
        <f>N94/C94</f>
        <v>0</v>
      </c>
      <c r="T94" s="207"/>
      <c r="U94" s="207"/>
    </row>
    <row r="95" spans="1:21" ht="37.5" customHeight="1">
      <c r="A95" s="21" t="s">
        <v>28</v>
      </c>
      <c r="B95" s="354" t="s">
        <v>214</v>
      </c>
      <c r="C95" s="93">
        <f>F95</f>
        <v>26</v>
      </c>
      <c r="D95" s="131"/>
      <c r="E95" s="131"/>
      <c r="F95" s="55">
        <v>26</v>
      </c>
      <c r="G95" s="62"/>
      <c r="H95" s="56">
        <f>K95</f>
        <v>0</v>
      </c>
      <c r="I95" s="131"/>
      <c r="J95" s="55"/>
      <c r="K95" s="55">
        <v>0</v>
      </c>
      <c r="L95" s="118"/>
      <c r="M95" s="264">
        <f>H95/C95</f>
        <v>0</v>
      </c>
      <c r="N95" s="79">
        <f>Q95</f>
        <v>0</v>
      </c>
      <c r="O95" s="131"/>
      <c r="P95" s="55"/>
      <c r="Q95" s="55">
        <v>0</v>
      </c>
      <c r="R95" s="223"/>
      <c r="S95" s="264">
        <f>N95/C95</f>
        <v>0</v>
      </c>
      <c r="T95" s="207"/>
      <c r="U95" s="207"/>
    </row>
    <row r="96" spans="1:21" ht="36.75" customHeight="1">
      <c r="A96" s="76" t="s">
        <v>117</v>
      </c>
      <c r="B96" s="454" t="s">
        <v>13</v>
      </c>
      <c r="C96" s="75">
        <f>C97</f>
        <v>247.454</v>
      </c>
      <c r="D96" s="72"/>
      <c r="E96" s="71"/>
      <c r="F96" s="72">
        <f>F97</f>
        <v>247.454</v>
      </c>
      <c r="G96" s="64"/>
      <c r="H96" s="75">
        <f>H97</f>
        <v>0</v>
      </c>
      <c r="I96" s="72"/>
      <c r="J96" s="71"/>
      <c r="K96" s="72">
        <f>K97</f>
        <v>0</v>
      </c>
      <c r="L96" s="225"/>
      <c r="M96" s="257">
        <f t="shared" si="18"/>
        <v>0</v>
      </c>
      <c r="N96" s="75">
        <f>N97</f>
        <v>0</v>
      </c>
      <c r="O96" s="72"/>
      <c r="P96" s="71"/>
      <c r="Q96" s="72">
        <f>Q97</f>
        <v>0</v>
      </c>
      <c r="R96" s="220"/>
      <c r="S96" s="257">
        <f t="shared" si="19"/>
        <v>0</v>
      </c>
      <c r="T96" s="207"/>
      <c r="U96" s="207"/>
    </row>
    <row r="97" spans="1:21" ht="38.25" customHeight="1">
      <c r="A97" s="20" t="s">
        <v>38</v>
      </c>
      <c r="B97" s="296" t="s">
        <v>130</v>
      </c>
      <c r="C97" s="79">
        <f>F97</f>
        <v>247.454</v>
      </c>
      <c r="D97" s="55"/>
      <c r="E97" s="55"/>
      <c r="F97" s="55">
        <v>247.454</v>
      </c>
      <c r="G97" s="62"/>
      <c r="H97" s="79">
        <f>K97</f>
        <v>0</v>
      </c>
      <c r="I97" s="55"/>
      <c r="J97" s="55"/>
      <c r="K97" s="55">
        <v>0</v>
      </c>
      <c r="L97" s="131"/>
      <c r="M97" s="264">
        <f t="shared" si="18"/>
        <v>0</v>
      </c>
      <c r="N97" s="79">
        <f>Q97</f>
        <v>0</v>
      </c>
      <c r="O97" s="55"/>
      <c r="P97" s="55"/>
      <c r="Q97" s="55">
        <v>0</v>
      </c>
      <c r="R97" s="220"/>
      <c r="S97" s="264">
        <f t="shared" si="19"/>
        <v>0</v>
      </c>
      <c r="T97" s="207"/>
      <c r="U97" s="207"/>
    </row>
    <row r="98" spans="1:21" ht="38.25" customHeight="1">
      <c r="A98" s="76" t="s">
        <v>182</v>
      </c>
      <c r="B98" s="455" t="s">
        <v>63</v>
      </c>
      <c r="C98" s="75">
        <f>C99+C100</f>
        <v>200</v>
      </c>
      <c r="D98" s="55"/>
      <c r="E98" s="131"/>
      <c r="F98" s="72">
        <f>F99+F100</f>
        <v>200</v>
      </c>
      <c r="G98" s="62"/>
      <c r="H98" s="75">
        <f>H99+H100</f>
        <v>91.929</v>
      </c>
      <c r="I98" s="55"/>
      <c r="J98" s="131"/>
      <c r="K98" s="72">
        <f>K99+K100</f>
        <v>91.929</v>
      </c>
      <c r="L98" s="131"/>
      <c r="M98" s="257">
        <f>H98/C98</f>
        <v>0.459645</v>
      </c>
      <c r="N98" s="75">
        <f>N99+N100</f>
        <v>91.929</v>
      </c>
      <c r="O98" s="55"/>
      <c r="P98" s="131"/>
      <c r="Q98" s="72">
        <f>Q99+Q100</f>
        <v>91.929</v>
      </c>
      <c r="R98" s="220"/>
      <c r="S98" s="257">
        <f>N98/C98</f>
        <v>0.459645</v>
      </c>
      <c r="T98" s="207"/>
      <c r="U98" s="207"/>
    </row>
    <row r="99" spans="1:21" ht="38.25" customHeight="1">
      <c r="A99" s="20" t="s">
        <v>38</v>
      </c>
      <c r="B99" s="407" t="s">
        <v>181</v>
      </c>
      <c r="C99" s="79">
        <f>F99</f>
        <v>91.929</v>
      </c>
      <c r="D99" s="55"/>
      <c r="E99" s="131"/>
      <c r="F99" s="55">
        <v>91.929</v>
      </c>
      <c r="G99" s="62"/>
      <c r="H99" s="79">
        <f>K99</f>
        <v>91.929</v>
      </c>
      <c r="I99" s="55"/>
      <c r="J99" s="55"/>
      <c r="K99" s="55">
        <v>91.929</v>
      </c>
      <c r="L99" s="131"/>
      <c r="M99" s="264">
        <f>H99/C99</f>
        <v>1</v>
      </c>
      <c r="N99" s="79">
        <f>Q99</f>
        <v>91.929</v>
      </c>
      <c r="O99" s="55"/>
      <c r="P99" s="55"/>
      <c r="Q99" s="55">
        <v>91.929</v>
      </c>
      <c r="R99" s="220"/>
      <c r="S99" s="264">
        <f>N99/C99</f>
        <v>1</v>
      </c>
      <c r="T99" s="207"/>
      <c r="U99" s="207"/>
    </row>
    <row r="100" spans="1:21" ht="63" customHeight="1" thickBot="1">
      <c r="A100" s="320" t="s">
        <v>17</v>
      </c>
      <c r="B100" s="405" t="s">
        <v>183</v>
      </c>
      <c r="C100" s="406">
        <f>F100</f>
        <v>108.071</v>
      </c>
      <c r="D100" s="322"/>
      <c r="E100" s="321"/>
      <c r="F100" s="322">
        <v>108.071</v>
      </c>
      <c r="G100" s="323"/>
      <c r="H100" s="79">
        <f>K100</f>
        <v>0</v>
      </c>
      <c r="I100" s="55"/>
      <c r="J100" s="55"/>
      <c r="K100" s="55">
        <v>0</v>
      </c>
      <c r="L100" s="131"/>
      <c r="M100" s="264">
        <f>H100/C100</f>
        <v>0</v>
      </c>
      <c r="N100" s="79">
        <f>Q100</f>
        <v>0</v>
      </c>
      <c r="O100" s="55"/>
      <c r="P100" s="55"/>
      <c r="Q100" s="55">
        <v>0</v>
      </c>
      <c r="R100" s="220"/>
      <c r="S100" s="264">
        <f>N100/C100</f>
        <v>0</v>
      </c>
      <c r="T100" s="207"/>
      <c r="U100" s="207"/>
    </row>
    <row r="101" spans="1:21" ht="78" customHeight="1" thickBot="1">
      <c r="A101" s="27" t="s">
        <v>97</v>
      </c>
      <c r="B101" s="356" t="s">
        <v>151</v>
      </c>
      <c r="C101" s="180">
        <f>C102</f>
        <v>100</v>
      </c>
      <c r="D101" s="164"/>
      <c r="E101" s="181"/>
      <c r="F101" s="83">
        <f>F102</f>
        <v>100</v>
      </c>
      <c r="G101" s="86"/>
      <c r="H101" s="180">
        <f>H102</f>
        <v>0</v>
      </c>
      <c r="I101" s="164"/>
      <c r="J101" s="181"/>
      <c r="K101" s="83">
        <f>K102</f>
        <v>0</v>
      </c>
      <c r="L101" s="125"/>
      <c r="M101" s="251">
        <f aca="true" t="shared" si="20" ref="M101:M107">H101/C101</f>
        <v>0</v>
      </c>
      <c r="N101" s="180">
        <f>N102</f>
        <v>0</v>
      </c>
      <c r="O101" s="164"/>
      <c r="P101" s="181"/>
      <c r="Q101" s="83">
        <f>Q102</f>
        <v>0</v>
      </c>
      <c r="R101" s="221"/>
      <c r="S101" s="251">
        <f aca="true" t="shared" si="21" ref="S101:S106">N101/C101</f>
        <v>0</v>
      </c>
      <c r="T101" s="207"/>
      <c r="U101" s="207"/>
    </row>
    <row r="102" spans="1:21" ht="88.5" customHeight="1" thickBot="1">
      <c r="A102" s="15" t="s">
        <v>38</v>
      </c>
      <c r="B102" s="357" t="s">
        <v>12</v>
      </c>
      <c r="C102" s="51">
        <f>D102+E102+F102</f>
        <v>100</v>
      </c>
      <c r="D102" s="47"/>
      <c r="E102" s="47"/>
      <c r="F102" s="47">
        <v>100</v>
      </c>
      <c r="G102" s="122"/>
      <c r="H102" s="253">
        <f>I102+J102+K102</f>
        <v>0</v>
      </c>
      <c r="I102" s="88"/>
      <c r="J102" s="88"/>
      <c r="K102" s="47">
        <v>0</v>
      </c>
      <c r="L102" s="117"/>
      <c r="M102" s="264">
        <f t="shared" si="20"/>
        <v>0</v>
      </c>
      <c r="N102" s="51">
        <f>O102+P102+Q102</f>
        <v>0</v>
      </c>
      <c r="O102" s="47"/>
      <c r="P102" s="47"/>
      <c r="Q102" s="47">
        <v>0</v>
      </c>
      <c r="R102" s="222"/>
      <c r="S102" s="264">
        <f t="shared" si="21"/>
        <v>0</v>
      </c>
      <c r="T102" s="207"/>
      <c r="U102" s="207"/>
    </row>
    <row r="103" spans="1:21" ht="75" customHeight="1" thickBot="1">
      <c r="A103" s="27" t="s">
        <v>35</v>
      </c>
      <c r="B103" s="446" t="s">
        <v>193</v>
      </c>
      <c r="C103" s="182">
        <f>C104+C107</f>
        <v>550</v>
      </c>
      <c r="D103" s="83"/>
      <c r="E103" s="83"/>
      <c r="F103" s="182">
        <f>F104+F107</f>
        <v>550</v>
      </c>
      <c r="G103" s="45"/>
      <c r="H103" s="43">
        <f>H104+H107</f>
        <v>0</v>
      </c>
      <c r="I103" s="44"/>
      <c r="J103" s="44"/>
      <c r="K103" s="146">
        <f>K104+K107</f>
        <v>0</v>
      </c>
      <c r="L103" s="82"/>
      <c r="M103" s="251">
        <f t="shared" si="20"/>
        <v>0</v>
      </c>
      <c r="N103" s="43">
        <f>N104+N107</f>
        <v>0</v>
      </c>
      <c r="O103" s="44"/>
      <c r="P103" s="44"/>
      <c r="Q103" s="146">
        <f>Q104+Q107</f>
        <v>0</v>
      </c>
      <c r="R103" s="210"/>
      <c r="S103" s="251">
        <f t="shared" si="21"/>
        <v>0</v>
      </c>
      <c r="T103" s="201"/>
      <c r="U103" s="201"/>
    </row>
    <row r="104" spans="1:21" ht="15.75" customHeight="1">
      <c r="A104" s="243" t="s">
        <v>124</v>
      </c>
      <c r="B104" s="456" t="s">
        <v>20</v>
      </c>
      <c r="C104" s="134">
        <f>C105</f>
        <v>50</v>
      </c>
      <c r="D104" s="136"/>
      <c r="E104" s="136"/>
      <c r="F104" s="136">
        <f>F105</f>
        <v>50</v>
      </c>
      <c r="G104" s="137"/>
      <c r="H104" s="314">
        <f>H105</f>
        <v>0</v>
      </c>
      <c r="I104" s="136"/>
      <c r="J104" s="136"/>
      <c r="K104" s="136">
        <f>K105</f>
        <v>0</v>
      </c>
      <c r="L104" s="135"/>
      <c r="M104" s="255">
        <f t="shared" si="20"/>
        <v>0</v>
      </c>
      <c r="N104" s="134">
        <f>N105</f>
        <v>0</v>
      </c>
      <c r="O104" s="136"/>
      <c r="P104" s="136"/>
      <c r="Q104" s="136">
        <f>Q105</f>
        <v>0</v>
      </c>
      <c r="R104" s="226"/>
      <c r="S104" s="257">
        <f t="shared" si="21"/>
        <v>0</v>
      </c>
      <c r="T104" s="201"/>
      <c r="U104" s="201"/>
    </row>
    <row r="105" spans="1:21" ht="15.75" customHeight="1">
      <c r="A105" s="67" t="s">
        <v>38</v>
      </c>
      <c r="B105" s="324" t="s">
        <v>72</v>
      </c>
      <c r="C105" s="115">
        <f>C106</f>
        <v>50</v>
      </c>
      <c r="D105" s="113"/>
      <c r="E105" s="113"/>
      <c r="F105" s="113">
        <f>F106</f>
        <v>50</v>
      </c>
      <c r="G105" s="123"/>
      <c r="H105" s="119">
        <f>H106</f>
        <v>0</v>
      </c>
      <c r="I105" s="113"/>
      <c r="J105" s="113"/>
      <c r="K105" s="113">
        <f>K106</f>
        <v>0</v>
      </c>
      <c r="L105" s="147"/>
      <c r="M105" s="264">
        <f t="shared" si="20"/>
        <v>0</v>
      </c>
      <c r="N105" s="115">
        <f>N106</f>
        <v>0</v>
      </c>
      <c r="O105" s="113"/>
      <c r="P105" s="113"/>
      <c r="Q105" s="113">
        <f>Q106</f>
        <v>0</v>
      </c>
      <c r="R105" s="227"/>
      <c r="S105" s="264">
        <f t="shared" si="21"/>
        <v>0</v>
      </c>
      <c r="T105" s="201"/>
      <c r="U105" s="201"/>
    </row>
    <row r="106" spans="1:21" ht="15" customHeight="1">
      <c r="A106" s="10" t="s">
        <v>39</v>
      </c>
      <c r="B106" s="63" t="s">
        <v>70</v>
      </c>
      <c r="C106" s="87">
        <f>F106</f>
        <v>50</v>
      </c>
      <c r="D106" s="138"/>
      <c r="E106" s="138"/>
      <c r="F106" s="81">
        <v>50</v>
      </c>
      <c r="G106" s="123"/>
      <c r="H106" s="148">
        <f>K106</f>
        <v>0</v>
      </c>
      <c r="I106" s="138"/>
      <c r="J106" s="138"/>
      <c r="K106" s="81">
        <v>0</v>
      </c>
      <c r="L106" s="147"/>
      <c r="M106" s="264">
        <f t="shared" si="20"/>
        <v>0</v>
      </c>
      <c r="N106" s="87">
        <f>Q106</f>
        <v>0</v>
      </c>
      <c r="O106" s="138"/>
      <c r="P106" s="138"/>
      <c r="Q106" s="81">
        <v>0</v>
      </c>
      <c r="R106" s="227"/>
      <c r="S106" s="264">
        <f t="shared" si="21"/>
        <v>0</v>
      </c>
      <c r="T106" s="201"/>
      <c r="U106" s="201"/>
    </row>
    <row r="107" spans="1:21" ht="36.75" customHeight="1">
      <c r="A107" s="67" t="s">
        <v>125</v>
      </c>
      <c r="B107" s="455" t="s">
        <v>63</v>
      </c>
      <c r="C107" s="139">
        <f>C108+C114+C120+C126+C129+C132+C135</f>
        <v>500</v>
      </c>
      <c r="D107" s="138"/>
      <c r="E107" s="138"/>
      <c r="F107" s="149">
        <f>F108+F114+F120+F126+F129+F132+F135</f>
        <v>500</v>
      </c>
      <c r="G107" s="123"/>
      <c r="H107" s="149">
        <f>H108+H114+H120+H126+H129+H132+H135</f>
        <v>0</v>
      </c>
      <c r="I107" s="138"/>
      <c r="J107" s="138"/>
      <c r="K107" s="149">
        <f>K108+K114+K120+K126+K129+K132+K135</f>
        <v>0</v>
      </c>
      <c r="L107" s="147"/>
      <c r="M107" s="257">
        <f t="shared" si="20"/>
        <v>0</v>
      </c>
      <c r="N107" s="139">
        <f>N108+N114+N120+N126+N129+N132+N135</f>
        <v>0</v>
      </c>
      <c r="O107" s="138"/>
      <c r="P107" s="138"/>
      <c r="Q107" s="149">
        <f>Q108+Q114+Q120+Q126+Q129+Q132+Q135</f>
        <v>0</v>
      </c>
      <c r="R107" s="227"/>
      <c r="S107" s="257">
        <f>N107/C107</f>
        <v>0</v>
      </c>
      <c r="T107" s="201"/>
      <c r="U107" s="201"/>
    </row>
    <row r="108" spans="1:21" ht="14.25" customHeight="1">
      <c r="A108" s="10" t="s">
        <v>38</v>
      </c>
      <c r="B108" s="324" t="s">
        <v>48</v>
      </c>
      <c r="C108" s="115">
        <f>C109+C110+C111+C112+C113</f>
        <v>137.046</v>
      </c>
      <c r="D108" s="113"/>
      <c r="E108" s="116"/>
      <c r="F108" s="113">
        <f>F109+F110+F111+F112+F113</f>
        <v>137.046</v>
      </c>
      <c r="G108" s="315"/>
      <c r="H108" s="115">
        <f>H109+H110+H111+H112+H113</f>
        <v>0</v>
      </c>
      <c r="I108" s="113"/>
      <c r="J108" s="116"/>
      <c r="K108" s="113">
        <f>K109+K110+K111+K112+K113</f>
        <v>0</v>
      </c>
      <c r="L108" s="116"/>
      <c r="M108" s="252">
        <f aca="true" t="shared" si="22" ref="M108:M137">H108/C108</f>
        <v>0</v>
      </c>
      <c r="N108" s="115">
        <f>N109+N110+N111+N112+N113</f>
        <v>0</v>
      </c>
      <c r="O108" s="113"/>
      <c r="P108" s="116"/>
      <c r="Q108" s="113">
        <f>Q109+Q110+Q111+Q112+Q113</f>
        <v>0</v>
      </c>
      <c r="R108" s="220"/>
      <c r="S108" s="252">
        <f>N108/C108</f>
        <v>0</v>
      </c>
      <c r="T108" s="207"/>
      <c r="U108" s="207"/>
    </row>
    <row r="109" spans="1:21" ht="25.5" customHeight="1">
      <c r="A109" s="10" t="s">
        <v>39</v>
      </c>
      <c r="B109" s="63" t="s">
        <v>85</v>
      </c>
      <c r="C109" s="73">
        <f>D109+E109+F109</f>
        <v>40.53</v>
      </c>
      <c r="D109" s="81"/>
      <c r="E109" s="81"/>
      <c r="F109" s="81">
        <v>40.53</v>
      </c>
      <c r="G109" s="50"/>
      <c r="H109" s="91">
        <f>I109+J109+K109</f>
        <v>0</v>
      </c>
      <c r="I109" s="81"/>
      <c r="J109" s="81"/>
      <c r="K109" s="81">
        <v>0</v>
      </c>
      <c r="L109" s="118"/>
      <c r="M109" s="264">
        <f t="shared" si="22"/>
        <v>0</v>
      </c>
      <c r="N109" s="73">
        <f>O109+P109+Q109</f>
        <v>0</v>
      </c>
      <c r="O109" s="81"/>
      <c r="P109" s="81"/>
      <c r="Q109" s="81">
        <v>0</v>
      </c>
      <c r="R109" s="220"/>
      <c r="S109" s="264">
        <f aca="true" t="shared" si="23" ref="S109:S137">N109/C109</f>
        <v>0</v>
      </c>
      <c r="T109" s="207"/>
      <c r="U109" s="207"/>
    </row>
    <row r="110" spans="1:21" ht="17.25" customHeight="1">
      <c r="A110" s="10" t="s">
        <v>40</v>
      </c>
      <c r="B110" s="260" t="s">
        <v>86</v>
      </c>
      <c r="C110" s="73">
        <f>F110</f>
        <v>8.65</v>
      </c>
      <c r="D110" s="81"/>
      <c r="E110" s="81"/>
      <c r="F110" s="81">
        <v>8.65</v>
      </c>
      <c r="G110" s="50"/>
      <c r="H110" s="91">
        <f>I110+J110+K110</f>
        <v>0</v>
      </c>
      <c r="I110" s="81"/>
      <c r="J110" s="81"/>
      <c r="K110" s="81">
        <v>0</v>
      </c>
      <c r="L110" s="118"/>
      <c r="M110" s="264">
        <f t="shared" si="22"/>
        <v>0</v>
      </c>
      <c r="N110" s="73">
        <f>O110+P110+Q110</f>
        <v>0</v>
      </c>
      <c r="O110" s="81"/>
      <c r="P110" s="81"/>
      <c r="Q110" s="81">
        <v>0</v>
      </c>
      <c r="R110" s="220"/>
      <c r="S110" s="264">
        <f t="shared" si="23"/>
        <v>0</v>
      </c>
      <c r="T110" s="207"/>
      <c r="U110" s="207"/>
    </row>
    <row r="111" spans="1:21" ht="22.5" customHeight="1">
      <c r="A111" s="10" t="s">
        <v>18</v>
      </c>
      <c r="B111" s="260" t="s">
        <v>87</v>
      </c>
      <c r="C111" s="73">
        <f>F111</f>
        <v>41.83</v>
      </c>
      <c r="D111" s="81"/>
      <c r="E111" s="81"/>
      <c r="F111" s="81">
        <v>41.83</v>
      </c>
      <c r="G111" s="50"/>
      <c r="H111" s="91">
        <f>I111+J111+K111</f>
        <v>0</v>
      </c>
      <c r="I111" s="81"/>
      <c r="J111" s="81"/>
      <c r="K111" s="81">
        <v>0</v>
      </c>
      <c r="L111" s="118"/>
      <c r="M111" s="264">
        <f t="shared" si="22"/>
        <v>0</v>
      </c>
      <c r="N111" s="73">
        <f>O111+P111+Q111</f>
        <v>0</v>
      </c>
      <c r="O111" s="81"/>
      <c r="P111" s="81"/>
      <c r="Q111" s="81">
        <v>0</v>
      </c>
      <c r="R111" s="220"/>
      <c r="S111" s="264">
        <f t="shared" si="23"/>
        <v>0</v>
      </c>
      <c r="T111" s="207"/>
      <c r="U111" s="207"/>
    </row>
    <row r="112" spans="1:21" ht="25.5" customHeight="1">
      <c r="A112" s="10" t="s">
        <v>25</v>
      </c>
      <c r="B112" s="260" t="s">
        <v>88</v>
      </c>
      <c r="C112" s="73">
        <f>F112</f>
        <v>45.486</v>
      </c>
      <c r="D112" s="81"/>
      <c r="E112" s="81"/>
      <c r="F112" s="81">
        <v>45.486</v>
      </c>
      <c r="G112" s="50"/>
      <c r="H112" s="91">
        <f>I112+J112+K112</f>
        <v>0</v>
      </c>
      <c r="I112" s="81"/>
      <c r="J112" s="81"/>
      <c r="K112" s="81">
        <v>0</v>
      </c>
      <c r="L112" s="118"/>
      <c r="M112" s="264">
        <f t="shared" si="22"/>
        <v>0</v>
      </c>
      <c r="N112" s="73">
        <f>O112+P112+Q112</f>
        <v>0</v>
      </c>
      <c r="O112" s="81"/>
      <c r="P112" s="81"/>
      <c r="Q112" s="81">
        <v>0</v>
      </c>
      <c r="R112" s="220"/>
      <c r="S112" s="264">
        <f t="shared" si="23"/>
        <v>0</v>
      </c>
      <c r="T112" s="207"/>
      <c r="U112" s="207"/>
    </row>
    <row r="113" spans="1:21" ht="24" customHeight="1">
      <c r="A113" s="10" t="s">
        <v>44</v>
      </c>
      <c r="B113" s="260" t="s">
        <v>184</v>
      </c>
      <c r="C113" s="73">
        <f>F113</f>
        <v>0.55</v>
      </c>
      <c r="D113" s="81"/>
      <c r="E113" s="81"/>
      <c r="F113" s="81">
        <v>0.55</v>
      </c>
      <c r="G113" s="50"/>
      <c r="H113" s="91">
        <f>I113+J113+K113</f>
        <v>0</v>
      </c>
      <c r="I113" s="81"/>
      <c r="J113" s="81"/>
      <c r="K113" s="81">
        <v>0</v>
      </c>
      <c r="L113" s="118"/>
      <c r="M113" s="264">
        <f t="shared" si="22"/>
        <v>0</v>
      </c>
      <c r="N113" s="73">
        <f>O113+P113+Q113</f>
        <v>0</v>
      </c>
      <c r="O113" s="81"/>
      <c r="P113" s="81"/>
      <c r="Q113" s="81">
        <v>0</v>
      </c>
      <c r="R113" s="220"/>
      <c r="S113" s="264">
        <f t="shared" si="23"/>
        <v>0</v>
      </c>
      <c r="T113" s="207"/>
      <c r="U113" s="207"/>
    </row>
    <row r="114" spans="1:21" ht="15" customHeight="1">
      <c r="A114" s="10" t="s">
        <v>17</v>
      </c>
      <c r="B114" s="324" t="s">
        <v>49</v>
      </c>
      <c r="C114" s="115">
        <f>C115+C116+C117+C118+C119</f>
        <v>153.577</v>
      </c>
      <c r="D114" s="113"/>
      <c r="E114" s="116"/>
      <c r="F114" s="113">
        <f>F115+F116+F117+F118+F119</f>
        <v>153.577</v>
      </c>
      <c r="G114" s="50"/>
      <c r="H114" s="119">
        <f>H115+H116+H117+H118+H119</f>
        <v>0</v>
      </c>
      <c r="I114" s="113"/>
      <c r="J114" s="116"/>
      <c r="K114" s="113">
        <f>K115+K116+K117+K118+K119</f>
        <v>0</v>
      </c>
      <c r="L114" s="116"/>
      <c r="M114" s="252">
        <f t="shared" si="22"/>
        <v>0</v>
      </c>
      <c r="N114" s="115">
        <f>N115+N116+N117+N118+N119</f>
        <v>0</v>
      </c>
      <c r="O114" s="113"/>
      <c r="P114" s="116"/>
      <c r="Q114" s="113">
        <f>Q115+Q116+Q117+Q118+Q119</f>
        <v>0</v>
      </c>
      <c r="R114" s="220"/>
      <c r="S114" s="252">
        <f t="shared" si="23"/>
        <v>0</v>
      </c>
      <c r="T114" s="207"/>
      <c r="U114" s="207"/>
    </row>
    <row r="115" spans="1:21" ht="26.25" customHeight="1">
      <c r="A115" s="10" t="s">
        <v>29</v>
      </c>
      <c r="B115" s="63" t="s">
        <v>85</v>
      </c>
      <c r="C115" s="87">
        <f>F115</f>
        <v>57.061</v>
      </c>
      <c r="D115" s="81"/>
      <c r="E115" s="81"/>
      <c r="F115" s="81">
        <v>57.061</v>
      </c>
      <c r="G115" s="50"/>
      <c r="H115" s="91">
        <f>I115+J115+K115</f>
        <v>0</v>
      </c>
      <c r="I115" s="113"/>
      <c r="J115" s="113"/>
      <c r="K115" s="81">
        <v>0</v>
      </c>
      <c r="L115" s="116"/>
      <c r="M115" s="265">
        <f t="shared" si="22"/>
        <v>0</v>
      </c>
      <c r="N115" s="73">
        <f>O115+P115+Q115</f>
        <v>0</v>
      </c>
      <c r="O115" s="113"/>
      <c r="P115" s="113"/>
      <c r="Q115" s="81">
        <v>0</v>
      </c>
      <c r="R115" s="220"/>
      <c r="S115" s="265">
        <f t="shared" si="23"/>
        <v>0</v>
      </c>
      <c r="T115" s="207"/>
      <c r="U115" s="207"/>
    </row>
    <row r="116" spans="1:21" ht="21.75" customHeight="1">
      <c r="A116" s="10" t="s">
        <v>19</v>
      </c>
      <c r="B116" s="260" t="s">
        <v>86</v>
      </c>
      <c r="C116" s="87">
        <f>F116</f>
        <v>8.65</v>
      </c>
      <c r="D116" s="81"/>
      <c r="E116" s="81"/>
      <c r="F116" s="81">
        <v>8.65</v>
      </c>
      <c r="G116" s="50"/>
      <c r="H116" s="91">
        <f>I116+J116+K116</f>
        <v>0</v>
      </c>
      <c r="I116" s="113"/>
      <c r="J116" s="113"/>
      <c r="K116" s="81">
        <v>0</v>
      </c>
      <c r="L116" s="116"/>
      <c r="M116" s="264">
        <f t="shared" si="22"/>
        <v>0</v>
      </c>
      <c r="N116" s="73">
        <f>O116+P116+Q116</f>
        <v>0</v>
      </c>
      <c r="O116" s="113"/>
      <c r="P116" s="113"/>
      <c r="Q116" s="81">
        <v>0</v>
      </c>
      <c r="R116" s="220"/>
      <c r="S116" s="264">
        <f t="shared" si="23"/>
        <v>0</v>
      </c>
      <c r="T116" s="207"/>
      <c r="U116" s="207"/>
    </row>
    <row r="117" spans="1:21" ht="24" customHeight="1">
      <c r="A117" s="10" t="s">
        <v>68</v>
      </c>
      <c r="B117" s="260" t="s">
        <v>87</v>
      </c>
      <c r="C117" s="87">
        <f>F117</f>
        <v>41.83</v>
      </c>
      <c r="D117" s="81"/>
      <c r="E117" s="81"/>
      <c r="F117" s="81">
        <v>41.83</v>
      </c>
      <c r="G117" s="50"/>
      <c r="H117" s="91">
        <f>I117+J117+K117</f>
        <v>0</v>
      </c>
      <c r="I117" s="113"/>
      <c r="J117" s="113"/>
      <c r="K117" s="81">
        <v>0</v>
      </c>
      <c r="L117" s="116"/>
      <c r="M117" s="264">
        <f t="shared" si="22"/>
        <v>0</v>
      </c>
      <c r="N117" s="73">
        <f>O117+P117+Q117</f>
        <v>0</v>
      </c>
      <c r="O117" s="113"/>
      <c r="P117" s="113"/>
      <c r="Q117" s="81">
        <v>0</v>
      </c>
      <c r="R117" s="220"/>
      <c r="S117" s="264">
        <f t="shared" si="23"/>
        <v>0</v>
      </c>
      <c r="T117" s="207"/>
      <c r="U117" s="207"/>
    </row>
    <row r="118" spans="1:21" ht="24" customHeight="1">
      <c r="A118" s="10" t="s">
        <v>69</v>
      </c>
      <c r="B118" s="260" t="s">
        <v>88</v>
      </c>
      <c r="C118" s="87">
        <f>F118</f>
        <v>45.486</v>
      </c>
      <c r="D118" s="81"/>
      <c r="E118" s="81"/>
      <c r="F118" s="81">
        <v>45.486</v>
      </c>
      <c r="G118" s="50"/>
      <c r="H118" s="91">
        <f>I118+J118+K118</f>
        <v>0</v>
      </c>
      <c r="I118" s="113"/>
      <c r="J118" s="113"/>
      <c r="K118" s="81">
        <v>0</v>
      </c>
      <c r="L118" s="116"/>
      <c r="M118" s="264">
        <f t="shared" si="22"/>
        <v>0</v>
      </c>
      <c r="N118" s="73">
        <f>O118+P118+Q118</f>
        <v>0</v>
      </c>
      <c r="O118" s="113"/>
      <c r="P118" s="113"/>
      <c r="Q118" s="81">
        <v>0</v>
      </c>
      <c r="R118" s="220"/>
      <c r="S118" s="264">
        <f t="shared" si="23"/>
        <v>0</v>
      </c>
      <c r="T118" s="207"/>
      <c r="U118" s="207"/>
    </row>
    <row r="119" spans="1:21" ht="29.25" customHeight="1">
      <c r="A119" s="10" t="s">
        <v>89</v>
      </c>
      <c r="B119" s="260" t="s">
        <v>184</v>
      </c>
      <c r="C119" s="87">
        <f>F119</f>
        <v>0.55</v>
      </c>
      <c r="D119" s="81"/>
      <c r="E119" s="81"/>
      <c r="F119" s="81">
        <v>0.55</v>
      </c>
      <c r="G119" s="50"/>
      <c r="H119" s="91">
        <f>I119+J119+K119</f>
        <v>0</v>
      </c>
      <c r="I119" s="113"/>
      <c r="J119" s="113"/>
      <c r="K119" s="81">
        <v>0</v>
      </c>
      <c r="L119" s="116"/>
      <c r="M119" s="264">
        <f t="shared" si="22"/>
        <v>0</v>
      </c>
      <c r="N119" s="73">
        <f>O119+P119+Q119</f>
        <v>0</v>
      </c>
      <c r="O119" s="113"/>
      <c r="P119" s="113"/>
      <c r="Q119" s="81">
        <v>0</v>
      </c>
      <c r="R119" s="220"/>
      <c r="S119" s="264">
        <f t="shared" si="23"/>
        <v>0</v>
      </c>
      <c r="T119" s="207"/>
      <c r="U119" s="207"/>
    </row>
    <row r="120" spans="1:21" ht="14.25" customHeight="1">
      <c r="A120" s="10" t="s">
        <v>36</v>
      </c>
      <c r="B120" s="324" t="s">
        <v>90</v>
      </c>
      <c r="C120" s="115">
        <f>C121+C122+C123+C124+C125</f>
        <v>138.036</v>
      </c>
      <c r="D120" s="81"/>
      <c r="E120" s="118"/>
      <c r="F120" s="113">
        <f>F121+F122+F123+F124+F125</f>
        <v>138.036</v>
      </c>
      <c r="G120" s="50"/>
      <c r="H120" s="119">
        <f>H121+H122+H123+H124+H125</f>
        <v>0</v>
      </c>
      <c r="I120" s="81"/>
      <c r="J120" s="118"/>
      <c r="K120" s="113">
        <f>K121+K122+K123+K124+K125</f>
        <v>0</v>
      </c>
      <c r="L120" s="116"/>
      <c r="M120" s="252">
        <f t="shared" si="22"/>
        <v>0</v>
      </c>
      <c r="N120" s="115">
        <f>N121+N122+N123+N124+N125</f>
        <v>0</v>
      </c>
      <c r="O120" s="81"/>
      <c r="P120" s="118"/>
      <c r="Q120" s="113">
        <f>Q121+Q122+Q123+Q124+Q125</f>
        <v>0</v>
      </c>
      <c r="R120" s="220"/>
      <c r="S120" s="252">
        <f t="shared" si="23"/>
        <v>0</v>
      </c>
      <c r="T120" s="207"/>
      <c r="U120" s="207"/>
    </row>
    <row r="121" spans="1:21" ht="24.75" customHeight="1">
      <c r="A121" s="10" t="s">
        <v>23</v>
      </c>
      <c r="B121" s="63" t="s">
        <v>85</v>
      </c>
      <c r="C121" s="73">
        <f>D121+E121+F121</f>
        <v>41.52</v>
      </c>
      <c r="D121" s="113"/>
      <c r="E121" s="113"/>
      <c r="F121" s="81">
        <v>41.52</v>
      </c>
      <c r="G121" s="50"/>
      <c r="H121" s="91">
        <f>I121+J121+K121</f>
        <v>0</v>
      </c>
      <c r="I121" s="113"/>
      <c r="J121" s="113"/>
      <c r="K121" s="81">
        <v>0</v>
      </c>
      <c r="L121" s="116"/>
      <c r="M121" s="264">
        <f t="shared" si="22"/>
        <v>0</v>
      </c>
      <c r="N121" s="73">
        <f>O121+P121+Q121</f>
        <v>0</v>
      </c>
      <c r="O121" s="113"/>
      <c r="P121" s="113"/>
      <c r="Q121" s="81">
        <v>0</v>
      </c>
      <c r="R121" s="220"/>
      <c r="S121" s="264">
        <f t="shared" si="23"/>
        <v>0</v>
      </c>
      <c r="T121" s="207"/>
      <c r="U121" s="207"/>
    </row>
    <row r="122" spans="1:21" ht="14.25" customHeight="1">
      <c r="A122" s="10" t="s">
        <v>52</v>
      </c>
      <c r="B122" s="260" t="s">
        <v>86</v>
      </c>
      <c r="C122" s="73">
        <f>D122+E122+F122</f>
        <v>8.65</v>
      </c>
      <c r="D122" s="81"/>
      <c r="E122" s="81"/>
      <c r="F122" s="81">
        <v>8.65</v>
      </c>
      <c r="G122" s="50"/>
      <c r="H122" s="91">
        <f>I122+J122+K122</f>
        <v>0</v>
      </c>
      <c r="I122" s="81"/>
      <c r="J122" s="81"/>
      <c r="K122" s="81">
        <v>0</v>
      </c>
      <c r="L122" s="118"/>
      <c r="M122" s="264">
        <f t="shared" si="22"/>
        <v>0</v>
      </c>
      <c r="N122" s="73">
        <f>O122+P122+Q122</f>
        <v>0</v>
      </c>
      <c r="O122" s="81"/>
      <c r="P122" s="81"/>
      <c r="Q122" s="81">
        <v>0</v>
      </c>
      <c r="R122" s="220"/>
      <c r="S122" s="264">
        <f t="shared" si="23"/>
        <v>0</v>
      </c>
      <c r="T122" s="207"/>
      <c r="U122" s="207"/>
    </row>
    <row r="123" spans="1:21" ht="24" customHeight="1">
      <c r="A123" s="10" t="s">
        <v>53</v>
      </c>
      <c r="B123" s="260" t="s">
        <v>87</v>
      </c>
      <c r="C123" s="73">
        <f>F123</f>
        <v>41.83</v>
      </c>
      <c r="D123" s="81"/>
      <c r="E123" s="81"/>
      <c r="F123" s="81">
        <v>41.83</v>
      </c>
      <c r="G123" s="50"/>
      <c r="H123" s="191">
        <f>I123+J123+K123</f>
        <v>0</v>
      </c>
      <c r="I123" s="95"/>
      <c r="J123" s="95"/>
      <c r="K123" s="81">
        <v>0</v>
      </c>
      <c r="L123" s="118"/>
      <c r="M123" s="264">
        <f t="shared" si="22"/>
        <v>0</v>
      </c>
      <c r="N123" s="51">
        <f>O123+P123+Q123</f>
        <v>0</v>
      </c>
      <c r="O123" s="95"/>
      <c r="P123" s="95"/>
      <c r="Q123" s="81">
        <v>0</v>
      </c>
      <c r="R123" s="220"/>
      <c r="S123" s="264">
        <f t="shared" si="23"/>
        <v>0</v>
      </c>
      <c r="T123" s="207"/>
      <c r="U123" s="207"/>
    </row>
    <row r="124" spans="1:21" ht="26.25" customHeight="1">
      <c r="A124" s="10" t="s">
        <v>54</v>
      </c>
      <c r="B124" s="260" t="s">
        <v>88</v>
      </c>
      <c r="C124" s="73">
        <f>F124</f>
        <v>45.486</v>
      </c>
      <c r="D124" s="81"/>
      <c r="E124" s="81"/>
      <c r="F124" s="81">
        <v>45.486</v>
      </c>
      <c r="G124" s="50"/>
      <c r="H124" s="191">
        <f>I124+J124+K124</f>
        <v>0</v>
      </c>
      <c r="I124" s="95"/>
      <c r="J124" s="95"/>
      <c r="K124" s="81">
        <v>0</v>
      </c>
      <c r="L124" s="118"/>
      <c r="M124" s="264">
        <f t="shared" si="22"/>
        <v>0</v>
      </c>
      <c r="N124" s="51">
        <f>O124+P124+Q124</f>
        <v>0</v>
      </c>
      <c r="O124" s="95"/>
      <c r="P124" s="95"/>
      <c r="Q124" s="81">
        <v>0</v>
      </c>
      <c r="R124" s="220"/>
      <c r="S124" s="264">
        <f t="shared" si="23"/>
        <v>0</v>
      </c>
      <c r="T124" s="207"/>
      <c r="U124" s="207"/>
    </row>
    <row r="125" spans="1:21" ht="24.75" customHeight="1">
      <c r="A125" s="10" t="s">
        <v>91</v>
      </c>
      <c r="B125" s="260" t="s">
        <v>184</v>
      </c>
      <c r="C125" s="73">
        <f>F125</f>
        <v>0.55</v>
      </c>
      <c r="D125" s="81"/>
      <c r="E125" s="81"/>
      <c r="F125" s="81">
        <v>0.55</v>
      </c>
      <c r="G125" s="50"/>
      <c r="H125" s="191">
        <f>I125+J125+K125</f>
        <v>0</v>
      </c>
      <c r="I125" s="95"/>
      <c r="J125" s="95"/>
      <c r="K125" s="81">
        <v>0</v>
      </c>
      <c r="L125" s="118"/>
      <c r="M125" s="264">
        <f t="shared" si="22"/>
        <v>0</v>
      </c>
      <c r="N125" s="51">
        <f>O125+P125+Q125</f>
        <v>0</v>
      </c>
      <c r="O125" s="95"/>
      <c r="P125" s="95"/>
      <c r="Q125" s="81">
        <v>0</v>
      </c>
      <c r="R125" s="220"/>
      <c r="S125" s="264">
        <f t="shared" si="23"/>
        <v>0</v>
      </c>
      <c r="T125" s="207"/>
      <c r="U125" s="207"/>
    </row>
    <row r="126" spans="1:21" ht="25.5" customHeight="1">
      <c r="A126" s="10" t="s">
        <v>27</v>
      </c>
      <c r="B126" s="324" t="s">
        <v>92</v>
      </c>
      <c r="C126" s="132">
        <f>C127+C128</f>
        <v>37.822</v>
      </c>
      <c r="D126" s="113"/>
      <c r="E126" s="116"/>
      <c r="F126" s="128">
        <f>F127+F128</f>
        <v>37.822</v>
      </c>
      <c r="G126" s="50"/>
      <c r="H126" s="132">
        <f>H127+H128</f>
        <v>0</v>
      </c>
      <c r="I126" s="113"/>
      <c r="J126" s="116"/>
      <c r="K126" s="128">
        <f>K127+K128</f>
        <v>0</v>
      </c>
      <c r="L126" s="118"/>
      <c r="M126" s="252">
        <f t="shared" si="22"/>
        <v>0</v>
      </c>
      <c r="N126" s="132">
        <f>N127+N128</f>
        <v>0</v>
      </c>
      <c r="O126" s="113"/>
      <c r="P126" s="116"/>
      <c r="Q126" s="128">
        <f>Q127+Q128</f>
        <v>0</v>
      </c>
      <c r="R126" s="220"/>
      <c r="S126" s="252">
        <f t="shared" si="23"/>
        <v>0</v>
      </c>
      <c r="T126" s="207"/>
      <c r="U126" s="207"/>
    </row>
    <row r="127" spans="1:21" ht="25.5" customHeight="1">
      <c r="A127" s="10" t="s">
        <v>24</v>
      </c>
      <c r="B127" s="63" t="s">
        <v>85</v>
      </c>
      <c r="C127" s="73">
        <f>F127</f>
        <v>25.822</v>
      </c>
      <c r="D127" s="81"/>
      <c r="E127" s="81"/>
      <c r="F127" s="81">
        <v>25.822</v>
      </c>
      <c r="G127" s="50"/>
      <c r="H127" s="191">
        <f>I127+J127+K127</f>
        <v>0</v>
      </c>
      <c r="I127" s="95"/>
      <c r="J127" s="95"/>
      <c r="K127" s="81">
        <v>0</v>
      </c>
      <c r="L127" s="118"/>
      <c r="M127" s="264">
        <f t="shared" si="22"/>
        <v>0</v>
      </c>
      <c r="N127" s="51">
        <f>O127+P127+Q127</f>
        <v>0</v>
      </c>
      <c r="O127" s="95"/>
      <c r="P127" s="95"/>
      <c r="Q127" s="81">
        <v>0</v>
      </c>
      <c r="R127" s="220"/>
      <c r="S127" s="264">
        <f t="shared" si="23"/>
        <v>0</v>
      </c>
      <c r="T127" s="207"/>
      <c r="U127" s="207"/>
    </row>
    <row r="128" spans="1:21" ht="24.75" customHeight="1">
      <c r="A128" s="10" t="s">
        <v>46</v>
      </c>
      <c r="B128" s="260" t="s">
        <v>87</v>
      </c>
      <c r="C128" s="73">
        <f>F128</f>
        <v>12</v>
      </c>
      <c r="D128" s="81"/>
      <c r="E128" s="81"/>
      <c r="F128" s="81">
        <v>12</v>
      </c>
      <c r="G128" s="50"/>
      <c r="H128" s="191">
        <f>I128+J128+K128</f>
        <v>0</v>
      </c>
      <c r="I128" s="95"/>
      <c r="J128" s="95"/>
      <c r="K128" s="81">
        <v>0</v>
      </c>
      <c r="L128" s="118"/>
      <c r="M128" s="264">
        <f t="shared" si="22"/>
        <v>0</v>
      </c>
      <c r="N128" s="51">
        <f>O128+P128+Q128</f>
        <v>0</v>
      </c>
      <c r="O128" s="95"/>
      <c r="P128" s="95"/>
      <c r="Q128" s="81">
        <v>0</v>
      </c>
      <c r="R128" s="220"/>
      <c r="S128" s="264">
        <f t="shared" si="23"/>
        <v>0</v>
      </c>
      <c r="T128" s="207"/>
      <c r="U128" s="207"/>
    </row>
    <row r="129" spans="1:21" ht="23.25" customHeight="1">
      <c r="A129" s="10" t="s">
        <v>28</v>
      </c>
      <c r="B129" s="324" t="s">
        <v>93</v>
      </c>
      <c r="C129" s="132">
        <f>C130+C131</f>
        <v>16.579</v>
      </c>
      <c r="D129" s="81"/>
      <c r="E129" s="118"/>
      <c r="F129" s="128">
        <f>F130+F131</f>
        <v>16.579</v>
      </c>
      <c r="G129" s="50"/>
      <c r="H129" s="120">
        <f>H130+H131</f>
        <v>0</v>
      </c>
      <c r="I129" s="81"/>
      <c r="J129" s="118"/>
      <c r="K129" s="128">
        <f>K130+K131</f>
        <v>0</v>
      </c>
      <c r="L129" s="118"/>
      <c r="M129" s="267">
        <f t="shared" si="22"/>
        <v>0</v>
      </c>
      <c r="N129" s="132">
        <f>N130+N131</f>
        <v>0</v>
      </c>
      <c r="O129" s="81"/>
      <c r="P129" s="118"/>
      <c r="Q129" s="128">
        <f>Q130+Q131</f>
        <v>0</v>
      </c>
      <c r="R129" s="220"/>
      <c r="S129" s="267">
        <f t="shared" si="23"/>
        <v>0</v>
      </c>
      <c r="T129" s="207"/>
      <c r="U129" s="207"/>
    </row>
    <row r="130" spans="1:21" ht="25.5" customHeight="1">
      <c r="A130" s="10" t="s">
        <v>45</v>
      </c>
      <c r="B130" s="63" t="s">
        <v>85</v>
      </c>
      <c r="C130" s="73">
        <f>F130</f>
        <v>10.5</v>
      </c>
      <c r="D130" s="81"/>
      <c r="E130" s="81"/>
      <c r="F130" s="81">
        <v>10.5</v>
      </c>
      <c r="G130" s="50"/>
      <c r="H130" s="191">
        <f>I130+J130+K130</f>
        <v>0</v>
      </c>
      <c r="I130" s="95"/>
      <c r="J130" s="95"/>
      <c r="K130" s="81">
        <v>0</v>
      </c>
      <c r="L130" s="118"/>
      <c r="M130" s="265">
        <f t="shared" si="22"/>
        <v>0</v>
      </c>
      <c r="N130" s="51">
        <f>O130+P130+Q130</f>
        <v>0</v>
      </c>
      <c r="O130" s="95"/>
      <c r="P130" s="95"/>
      <c r="Q130" s="81">
        <v>0</v>
      </c>
      <c r="R130" s="220"/>
      <c r="S130" s="265">
        <f t="shared" si="23"/>
        <v>0</v>
      </c>
      <c r="T130" s="207"/>
      <c r="U130" s="207"/>
    </row>
    <row r="131" spans="1:21" ht="22.5" customHeight="1">
      <c r="A131" s="10" t="s">
        <v>67</v>
      </c>
      <c r="B131" s="260" t="s">
        <v>87</v>
      </c>
      <c r="C131" s="73">
        <f>F131</f>
        <v>6.079</v>
      </c>
      <c r="D131" s="81"/>
      <c r="E131" s="81"/>
      <c r="F131" s="81">
        <v>6.079</v>
      </c>
      <c r="G131" s="50"/>
      <c r="H131" s="191">
        <f>I131+J131+K131</f>
        <v>0</v>
      </c>
      <c r="I131" s="95"/>
      <c r="J131" s="95"/>
      <c r="K131" s="81">
        <v>0</v>
      </c>
      <c r="L131" s="118"/>
      <c r="M131" s="264">
        <f t="shared" si="22"/>
        <v>0</v>
      </c>
      <c r="N131" s="51">
        <f>O131+P131+Q131</f>
        <v>0</v>
      </c>
      <c r="O131" s="95"/>
      <c r="P131" s="95"/>
      <c r="Q131" s="81">
        <v>0</v>
      </c>
      <c r="R131" s="220"/>
      <c r="S131" s="264">
        <f t="shared" si="23"/>
        <v>0</v>
      </c>
      <c r="T131" s="207"/>
      <c r="U131" s="207"/>
    </row>
    <row r="132" spans="1:21" ht="22.5" customHeight="1">
      <c r="A132" s="10" t="s">
        <v>37</v>
      </c>
      <c r="B132" s="324" t="s">
        <v>94</v>
      </c>
      <c r="C132" s="132">
        <f>C133+C134</f>
        <v>8.575</v>
      </c>
      <c r="D132" s="81"/>
      <c r="E132" s="118"/>
      <c r="F132" s="128">
        <f>F133+F134</f>
        <v>8.575</v>
      </c>
      <c r="G132" s="50"/>
      <c r="H132" s="120">
        <f>H133+H134</f>
        <v>0</v>
      </c>
      <c r="I132" s="81"/>
      <c r="J132" s="118"/>
      <c r="K132" s="128">
        <f>K133+K134</f>
        <v>0</v>
      </c>
      <c r="L132" s="118"/>
      <c r="M132" s="252">
        <f t="shared" si="22"/>
        <v>0</v>
      </c>
      <c r="N132" s="132">
        <f>N133+N134</f>
        <v>0</v>
      </c>
      <c r="O132" s="81"/>
      <c r="P132" s="118"/>
      <c r="Q132" s="128">
        <f>Q133+Q134</f>
        <v>0</v>
      </c>
      <c r="R132" s="220"/>
      <c r="S132" s="252">
        <f t="shared" si="23"/>
        <v>0</v>
      </c>
      <c r="T132" s="207"/>
      <c r="U132" s="207"/>
    </row>
    <row r="133" spans="1:21" ht="25.5" customHeight="1">
      <c r="A133" s="10" t="s">
        <v>10</v>
      </c>
      <c r="B133" s="63" t="s">
        <v>85</v>
      </c>
      <c r="C133" s="73">
        <f>F133</f>
        <v>2.455</v>
      </c>
      <c r="D133" s="81"/>
      <c r="E133" s="81"/>
      <c r="F133" s="81">
        <v>2.455</v>
      </c>
      <c r="G133" s="50"/>
      <c r="H133" s="191">
        <f>I133+J133+K133</f>
        <v>0</v>
      </c>
      <c r="I133" s="95"/>
      <c r="J133" s="95"/>
      <c r="K133" s="81">
        <v>0</v>
      </c>
      <c r="L133" s="118"/>
      <c r="M133" s="264">
        <f t="shared" si="22"/>
        <v>0</v>
      </c>
      <c r="N133" s="51">
        <f>O133+P133+Q133</f>
        <v>0</v>
      </c>
      <c r="O133" s="95"/>
      <c r="P133" s="95"/>
      <c r="Q133" s="81">
        <v>0</v>
      </c>
      <c r="R133" s="220"/>
      <c r="S133" s="264">
        <f t="shared" si="23"/>
        <v>0</v>
      </c>
      <c r="T133" s="207"/>
      <c r="U133" s="207"/>
    </row>
    <row r="134" spans="1:21" ht="23.25" customHeight="1">
      <c r="A134" s="10" t="s">
        <v>55</v>
      </c>
      <c r="B134" s="260" t="s">
        <v>87</v>
      </c>
      <c r="C134" s="73">
        <f>F134</f>
        <v>6.12</v>
      </c>
      <c r="D134" s="81"/>
      <c r="E134" s="118"/>
      <c r="F134" s="81">
        <v>6.12</v>
      </c>
      <c r="G134" s="50"/>
      <c r="H134" s="191">
        <f>I134+J134+K134</f>
        <v>0</v>
      </c>
      <c r="I134" s="95"/>
      <c r="J134" s="95"/>
      <c r="K134" s="81">
        <v>0</v>
      </c>
      <c r="L134" s="118"/>
      <c r="M134" s="264">
        <f t="shared" si="22"/>
        <v>0</v>
      </c>
      <c r="N134" s="51">
        <f>O134+P134+Q134</f>
        <v>0</v>
      </c>
      <c r="O134" s="95"/>
      <c r="P134" s="95"/>
      <c r="Q134" s="81">
        <v>0</v>
      </c>
      <c r="R134" s="220"/>
      <c r="S134" s="264">
        <f t="shared" si="23"/>
        <v>0</v>
      </c>
      <c r="T134" s="207"/>
      <c r="U134" s="207"/>
    </row>
    <row r="135" spans="1:21" ht="25.5" customHeight="1">
      <c r="A135" s="10" t="s">
        <v>95</v>
      </c>
      <c r="B135" s="324" t="s">
        <v>96</v>
      </c>
      <c r="C135" s="132">
        <f>C136+C137</f>
        <v>8.365</v>
      </c>
      <c r="D135" s="81"/>
      <c r="E135" s="118"/>
      <c r="F135" s="128">
        <f>F136+F137</f>
        <v>8.365</v>
      </c>
      <c r="G135" s="50"/>
      <c r="H135" s="120">
        <f>H136+H137</f>
        <v>0</v>
      </c>
      <c r="I135" s="81"/>
      <c r="J135" s="118"/>
      <c r="K135" s="128">
        <f>K136+K137</f>
        <v>0</v>
      </c>
      <c r="L135" s="118"/>
      <c r="M135" s="252">
        <f t="shared" si="22"/>
        <v>0</v>
      </c>
      <c r="N135" s="132">
        <f>N136+N137</f>
        <v>0</v>
      </c>
      <c r="O135" s="81"/>
      <c r="P135" s="118"/>
      <c r="Q135" s="128">
        <f>Q136+Q137</f>
        <v>0</v>
      </c>
      <c r="R135" s="220"/>
      <c r="S135" s="252">
        <f t="shared" si="23"/>
        <v>0</v>
      </c>
      <c r="T135" s="207"/>
      <c r="U135" s="207"/>
    </row>
    <row r="136" spans="1:21" ht="25.5" customHeight="1">
      <c r="A136" s="10" t="s">
        <v>50</v>
      </c>
      <c r="B136" s="63" t="s">
        <v>85</v>
      </c>
      <c r="C136" s="73">
        <f>F136</f>
        <v>2.245</v>
      </c>
      <c r="D136" s="81"/>
      <c r="E136" s="81"/>
      <c r="F136" s="81">
        <v>2.245</v>
      </c>
      <c r="G136" s="50"/>
      <c r="H136" s="191">
        <f>I136+J136+K136</f>
        <v>0</v>
      </c>
      <c r="I136" s="95"/>
      <c r="J136" s="95"/>
      <c r="K136" s="81">
        <v>0</v>
      </c>
      <c r="L136" s="118"/>
      <c r="M136" s="264">
        <f t="shared" si="22"/>
        <v>0</v>
      </c>
      <c r="N136" s="51">
        <f>O136+P136+Q136</f>
        <v>0</v>
      </c>
      <c r="O136" s="95"/>
      <c r="P136" s="95"/>
      <c r="Q136" s="81">
        <v>0</v>
      </c>
      <c r="R136" s="220"/>
      <c r="S136" s="264">
        <f t="shared" si="23"/>
        <v>0</v>
      </c>
      <c r="T136" s="207"/>
      <c r="U136" s="207"/>
    </row>
    <row r="137" spans="1:21" ht="25.5" customHeight="1">
      <c r="A137" s="10" t="s">
        <v>51</v>
      </c>
      <c r="B137" s="260" t="s">
        <v>87</v>
      </c>
      <c r="C137" s="73">
        <f>F137</f>
        <v>6.12</v>
      </c>
      <c r="D137" s="81"/>
      <c r="E137" s="81"/>
      <c r="F137" s="81">
        <v>6.12</v>
      </c>
      <c r="G137" s="50"/>
      <c r="H137" s="191">
        <f>I137+J137+K137</f>
        <v>0</v>
      </c>
      <c r="I137" s="95"/>
      <c r="J137" s="95"/>
      <c r="K137" s="81">
        <v>0</v>
      </c>
      <c r="L137" s="118"/>
      <c r="M137" s="265">
        <f t="shared" si="22"/>
        <v>0</v>
      </c>
      <c r="N137" s="51">
        <f>O137+P137+Q137</f>
        <v>0</v>
      </c>
      <c r="O137" s="95"/>
      <c r="P137" s="95"/>
      <c r="Q137" s="81">
        <v>0</v>
      </c>
      <c r="R137" s="220"/>
      <c r="S137" s="265">
        <f t="shared" si="23"/>
        <v>0</v>
      </c>
      <c r="T137" s="207"/>
      <c r="U137" s="207"/>
    </row>
    <row r="138" spans="1:21" ht="76.5" customHeight="1" thickBot="1">
      <c r="A138" s="48" t="s">
        <v>22</v>
      </c>
      <c r="B138" s="467" t="s">
        <v>175</v>
      </c>
      <c r="C138" s="468">
        <f>C139</f>
        <v>2001.347</v>
      </c>
      <c r="D138" s="154"/>
      <c r="E138" s="155"/>
      <c r="F138" s="154">
        <f>F139</f>
        <v>2001.347</v>
      </c>
      <c r="G138" s="469"/>
      <c r="H138" s="468">
        <f>H139</f>
        <v>351.524</v>
      </c>
      <c r="I138" s="154"/>
      <c r="J138" s="155"/>
      <c r="K138" s="154">
        <f>K139</f>
        <v>351.524</v>
      </c>
      <c r="L138" s="155"/>
      <c r="M138" s="254">
        <f>H138/C138</f>
        <v>0.17564370396537932</v>
      </c>
      <c r="N138" s="468">
        <f>N139</f>
        <v>373.795</v>
      </c>
      <c r="O138" s="154"/>
      <c r="P138" s="155"/>
      <c r="Q138" s="154">
        <f>Q139</f>
        <v>373.795</v>
      </c>
      <c r="R138" s="229"/>
      <c r="S138" s="254">
        <f>N138/C138</f>
        <v>0.18677170925381756</v>
      </c>
      <c r="T138" s="207"/>
      <c r="U138" s="207"/>
    </row>
    <row r="139" spans="1:21" ht="46.5" customHeight="1">
      <c r="A139" s="15" t="s">
        <v>38</v>
      </c>
      <c r="B139" s="308" t="s">
        <v>76</v>
      </c>
      <c r="C139" s="110">
        <f>D139+E139+F139</f>
        <v>2001.347</v>
      </c>
      <c r="D139" s="47"/>
      <c r="E139" s="47"/>
      <c r="F139" s="472">
        <v>2001.347</v>
      </c>
      <c r="G139" s="122"/>
      <c r="H139" s="110">
        <f>I139+J139+K139</f>
        <v>351.524</v>
      </c>
      <c r="I139" s="47"/>
      <c r="J139" s="47"/>
      <c r="K139" s="47">
        <v>351.524</v>
      </c>
      <c r="L139" s="247"/>
      <c r="M139" s="263">
        <f aca="true" t="shared" si="24" ref="M139:M146">H139/C139</f>
        <v>0.17564370396537932</v>
      </c>
      <c r="N139" s="110">
        <f>O139+P139+Q139</f>
        <v>373.795</v>
      </c>
      <c r="O139" s="47"/>
      <c r="P139" s="47"/>
      <c r="Q139" s="47">
        <v>373.795</v>
      </c>
      <c r="R139" s="222"/>
      <c r="S139" s="263">
        <f aca="true" t="shared" si="25" ref="S139:S146">N139/C139</f>
        <v>0.18677170925381756</v>
      </c>
      <c r="T139" s="207"/>
      <c r="U139" s="207"/>
    </row>
    <row r="140" spans="1:21" ht="67.5" customHeight="1" thickBot="1">
      <c r="A140" s="48" t="s">
        <v>32</v>
      </c>
      <c r="B140" s="467" t="s">
        <v>244</v>
      </c>
      <c r="C140" s="186">
        <f>C141+C142+C143</f>
        <v>350</v>
      </c>
      <c r="D140" s="186"/>
      <c r="E140" s="186"/>
      <c r="F140" s="186">
        <f>F141+F142+F143</f>
        <v>350</v>
      </c>
      <c r="G140" s="470"/>
      <c r="H140" s="186">
        <f>H141+H142+H143</f>
        <v>0</v>
      </c>
      <c r="I140" s="186"/>
      <c r="J140" s="186"/>
      <c r="K140" s="186">
        <f>K141+K142+K143</f>
        <v>0</v>
      </c>
      <c r="L140" s="155"/>
      <c r="M140" s="254">
        <f t="shared" si="24"/>
        <v>0</v>
      </c>
      <c r="N140" s="186">
        <f>N141+N142+N143</f>
        <v>0</v>
      </c>
      <c r="O140" s="186"/>
      <c r="P140" s="186"/>
      <c r="Q140" s="186">
        <f>Q141+Q142+Q143</f>
        <v>0</v>
      </c>
      <c r="R140" s="471"/>
      <c r="S140" s="254">
        <f t="shared" si="25"/>
        <v>0</v>
      </c>
      <c r="T140" s="201"/>
      <c r="U140" s="201"/>
    </row>
    <row r="141" spans="1:21" ht="48" customHeight="1">
      <c r="A141" s="347" t="s">
        <v>38</v>
      </c>
      <c r="B141" s="63" t="s">
        <v>9</v>
      </c>
      <c r="C141" s="348">
        <f>F141</f>
        <v>250</v>
      </c>
      <c r="D141" s="345"/>
      <c r="E141" s="345"/>
      <c r="F141" s="94">
        <v>250</v>
      </c>
      <c r="G141" s="346"/>
      <c r="H141" s="73">
        <f>I141+J141+K141</f>
        <v>0</v>
      </c>
      <c r="I141" s="81"/>
      <c r="J141" s="81"/>
      <c r="K141" s="81">
        <v>0</v>
      </c>
      <c r="L141" s="118"/>
      <c r="M141" s="264">
        <f>H141/C141</f>
        <v>0</v>
      </c>
      <c r="N141" s="73">
        <f>O141+P141+Q141</f>
        <v>0</v>
      </c>
      <c r="O141" s="81"/>
      <c r="P141" s="81"/>
      <c r="Q141" s="81">
        <v>0</v>
      </c>
      <c r="R141" s="220"/>
      <c r="S141" s="264">
        <f>N141/C141</f>
        <v>0</v>
      </c>
      <c r="T141" s="201"/>
      <c r="U141" s="201"/>
    </row>
    <row r="142" spans="1:21" ht="48" customHeight="1">
      <c r="A142" s="347" t="s">
        <v>17</v>
      </c>
      <c r="B142" s="63" t="s">
        <v>238</v>
      </c>
      <c r="C142" s="348">
        <f>F142</f>
        <v>50</v>
      </c>
      <c r="D142" s="345"/>
      <c r="E142" s="368"/>
      <c r="F142" s="94">
        <v>50</v>
      </c>
      <c r="G142" s="346"/>
      <c r="H142" s="73">
        <f>I142+J142+K142</f>
        <v>0</v>
      </c>
      <c r="I142" s="81"/>
      <c r="J142" s="81"/>
      <c r="K142" s="81">
        <v>0</v>
      </c>
      <c r="L142" s="118"/>
      <c r="M142" s="264">
        <f>H142/C142</f>
        <v>0</v>
      </c>
      <c r="N142" s="73">
        <f>O142+P142+Q142</f>
        <v>0</v>
      </c>
      <c r="O142" s="81"/>
      <c r="P142" s="81"/>
      <c r="Q142" s="81">
        <v>0</v>
      </c>
      <c r="R142" s="220"/>
      <c r="S142" s="264">
        <f>N142/C142</f>
        <v>0</v>
      </c>
      <c r="T142" s="201"/>
      <c r="U142" s="201"/>
    </row>
    <row r="143" spans="1:21" ht="41.25" customHeight="1" thickBot="1">
      <c r="A143" s="437" t="s">
        <v>36</v>
      </c>
      <c r="B143" s="438" t="s">
        <v>239</v>
      </c>
      <c r="C143" s="348">
        <f>F143</f>
        <v>50</v>
      </c>
      <c r="D143" s="439"/>
      <c r="E143" s="280"/>
      <c r="F143" s="276">
        <v>50</v>
      </c>
      <c r="G143" s="440"/>
      <c r="H143" s="73">
        <f>I143+J143+K143</f>
        <v>0</v>
      </c>
      <c r="I143" s="81"/>
      <c r="J143" s="81"/>
      <c r="K143" s="81">
        <v>0</v>
      </c>
      <c r="L143" s="118"/>
      <c r="M143" s="264">
        <f>H143/C143</f>
        <v>0</v>
      </c>
      <c r="N143" s="73">
        <f>O143+P143+Q143</f>
        <v>0</v>
      </c>
      <c r="O143" s="81"/>
      <c r="P143" s="81"/>
      <c r="Q143" s="81">
        <v>0</v>
      </c>
      <c r="R143" s="220"/>
      <c r="S143" s="264">
        <f>N143/C143</f>
        <v>0</v>
      </c>
      <c r="T143" s="201"/>
      <c r="U143" s="201"/>
    </row>
    <row r="144" spans="1:21" ht="63.75" customHeight="1" thickBot="1">
      <c r="A144" s="27" t="s">
        <v>26</v>
      </c>
      <c r="B144" s="457" t="s">
        <v>148</v>
      </c>
      <c r="C144" s="83">
        <f>C145+C146</f>
        <v>200</v>
      </c>
      <c r="D144" s="83"/>
      <c r="E144" s="161"/>
      <c r="F144" s="83">
        <f>F145+F146</f>
        <v>200</v>
      </c>
      <c r="G144" s="45"/>
      <c r="H144" s="83">
        <f>H145+H146</f>
        <v>2.835</v>
      </c>
      <c r="I144" s="83"/>
      <c r="J144" s="161"/>
      <c r="K144" s="83">
        <f>K145+K146</f>
        <v>2.835</v>
      </c>
      <c r="L144" s="82"/>
      <c r="M144" s="251">
        <f t="shared" si="24"/>
        <v>0.014175</v>
      </c>
      <c r="N144" s="83">
        <f>N145+N146</f>
        <v>2.835</v>
      </c>
      <c r="O144" s="83"/>
      <c r="P144" s="161"/>
      <c r="Q144" s="83">
        <f>Q145+Q146</f>
        <v>2.835</v>
      </c>
      <c r="R144" s="210"/>
      <c r="S144" s="251">
        <f t="shared" si="25"/>
        <v>0.014175</v>
      </c>
      <c r="T144" s="201"/>
      <c r="U144" s="201"/>
    </row>
    <row r="145" spans="1:21" ht="39.75" customHeight="1">
      <c r="A145" s="11" t="s">
        <v>38</v>
      </c>
      <c r="B145" s="293" t="s">
        <v>149</v>
      </c>
      <c r="C145" s="268">
        <f>D145+E145+F145</f>
        <v>50</v>
      </c>
      <c r="D145" s="92"/>
      <c r="E145" s="92"/>
      <c r="F145" s="92">
        <v>50</v>
      </c>
      <c r="G145" s="89"/>
      <c r="H145" s="90">
        <f>I145+J145+K145</f>
        <v>2.835</v>
      </c>
      <c r="I145" s="88"/>
      <c r="J145" s="88"/>
      <c r="K145" s="92">
        <v>2.835</v>
      </c>
      <c r="L145" s="117"/>
      <c r="M145" s="264">
        <f t="shared" si="24"/>
        <v>0.0567</v>
      </c>
      <c r="N145" s="90">
        <f>O145+P145+Q145</f>
        <v>2.835</v>
      </c>
      <c r="O145" s="88"/>
      <c r="P145" s="88"/>
      <c r="Q145" s="92">
        <v>2.835</v>
      </c>
      <c r="R145" s="223"/>
      <c r="S145" s="264">
        <f t="shared" si="25"/>
        <v>0.0567</v>
      </c>
      <c r="T145" s="207"/>
      <c r="U145" s="207"/>
    </row>
    <row r="146" spans="1:21" ht="50.25" customHeight="1" thickBot="1">
      <c r="A146" s="31" t="s">
        <v>17</v>
      </c>
      <c r="B146" s="260" t="s">
        <v>150</v>
      </c>
      <c r="C146" s="93">
        <f>D146+E146+F146</f>
        <v>150</v>
      </c>
      <c r="D146" s="94"/>
      <c r="E146" s="94"/>
      <c r="F146" s="94">
        <v>150</v>
      </c>
      <c r="G146" s="50"/>
      <c r="H146" s="73">
        <f>I146+J146+K146</f>
        <v>0</v>
      </c>
      <c r="I146" s="81"/>
      <c r="J146" s="81"/>
      <c r="K146" s="94">
        <v>0</v>
      </c>
      <c r="L146" s="118"/>
      <c r="M146" s="264">
        <f t="shared" si="24"/>
        <v>0</v>
      </c>
      <c r="N146" s="73">
        <f>O146+P146+Q146</f>
        <v>0</v>
      </c>
      <c r="O146" s="81"/>
      <c r="P146" s="81"/>
      <c r="Q146" s="94">
        <v>0</v>
      </c>
      <c r="R146" s="220"/>
      <c r="S146" s="264">
        <f t="shared" si="25"/>
        <v>0</v>
      </c>
      <c r="T146" s="207"/>
      <c r="U146" s="207"/>
    </row>
    <row r="147" spans="1:21" ht="102.75" customHeight="1" thickBot="1">
      <c r="A147" s="26" t="s">
        <v>34</v>
      </c>
      <c r="B147" s="445" t="s">
        <v>155</v>
      </c>
      <c r="C147" s="182">
        <f>C148+C151+C155</f>
        <v>1351.1599999999999</v>
      </c>
      <c r="D147" s="182"/>
      <c r="E147" s="182"/>
      <c r="F147" s="182">
        <f>F148+F151+F155</f>
        <v>1351.1599999999999</v>
      </c>
      <c r="G147" s="151"/>
      <c r="H147" s="182">
        <f>H148+H151+H155</f>
        <v>0</v>
      </c>
      <c r="I147" s="182"/>
      <c r="J147" s="182"/>
      <c r="K147" s="182">
        <f>K148+K151+K155</f>
        <v>0</v>
      </c>
      <c r="L147" s="125"/>
      <c r="M147" s="251">
        <f aca="true" t="shared" si="26" ref="M147:M154">H147/C147</f>
        <v>0</v>
      </c>
      <c r="N147" s="182">
        <f>N148+N151+N155</f>
        <v>0</v>
      </c>
      <c r="O147" s="182"/>
      <c r="P147" s="182"/>
      <c r="Q147" s="182">
        <f>Q148+Q151+Q155</f>
        <v>0</v>
      </c>
      <c r="R147" s="221"/>
      <c r="S147" s="251">
        <f aca="true" t="shared" si="27" ref="S147:S154">N147/C147</f>
        <v>0</v>
      </c>
      <c r="T147" s="207"/>
      <c r="U147" s="207"/>
    </row>
    <row r="148" spans="1:21" ht="18" customHeight="1">
      <c r="A148" s="68" t="s">
        <v>126</v>
      </c>
      <c r="B148" s="455" t="s">
        <v>66</v>
      </c>
      <c r="C148" s="70">
        <f>C149+C150</f>
        <v>300</v>
      </c>
      <c r="D148" s="140"/>
      <c r="E148" s="152"/>
      <c r="F148" s="189">
        <f>F149+F150</f>
        <v>300</v>
      </c>
      <c r="G148" s="150"/>
      <c r="H148" s="70">
        <f>H149+H150</f>
        <v>0</v>
      </c>
      <c r="I148" s="140"/>
      <c r="J148" s="152"/>
      <c r="K148" s="189">
        <f>K149+K150</f>
        <v>0</v>
      </c>
      <c r="L148" s="152"/>
      <c r="M148" s="257">
        <f t="shared" si="26"/>
        <v>0</v>
      </c>
      <c r="N148" s="70">
        <f>N149+N150</f>
        <v>0</v>
      </c>
      <c r="O148" s="140"/>
      <c r="P148" s="152"/>
      <c r="Q148" s="189">
        <f>Q149+Q150</f>
        <v>0</v>
      </c>
      <c r="R148" s="220"/>
      <c r="S148" s="257">
        <f t="shared" si="27"/>
        <v>0</v>
      </c>
      <c r="T148" s="207"/>
      <c r="U148" s="207"/>
    </row>
    <row r="149" spans="1:21" ht="37.5" customHeight="1">
      <c r="A149" s="49" t="s">
        <v>38</v>
      </c>
      <c r="B149" s="126" t="s">
        <v>156</v>
      </c>
      <c r="C149" s="73">
        <f>F149</f>
        <v>100</v>
      </c>
      <c r="D149" s="81"/>
      <c r="E149" s="118"/>
      <c r="F149" s="81">
        <v>100</v>
      </c>
      <c r="G149" s="50"/>
      <c r="H149" s="73">
        <f>K149</f>
        <v>0</v>
      </c>
      <c r="I149" s="81"/>
      <c r="J149" s="118"/>
      <c r="K149" s="81">
        <v>0</v>
      </c>
      <c r="L149" s="118"/>
      <c r="M149" s="264">
        <f t="shared" si="26"/>
        <v>0</v>
      </c>
      <c r="N149" s="73">
        <f>Q149</f>
        <v>0</v>
      </c>
      <c r="O149" s="81"/>
      <c r="P149" s="118"/>
      <c r="Q149" s="81">
        <v>0</v>
      </c>
      <c r="R149" s="220"/>
      <c r="S149" s="264">
        <f t="shared" si="27"/>
        <v>0</v>
      </c>
      <c r="T149" s="207"/>
      <c r="U149" s="207"/>
    </row>
    <row r="150" spans="1:21" ht="72.75" customHeight="1">
      <c r="A150" s="49" t="s">
        <v>17</v>
      </c>
      <c r="B150" s="304" t="s">
        <v>157</v>
      </c>
      <c r="C150" s="73">
        <f>F150</f>
        <v>200</v>
      </c>
      <c r="D150" s="81"/>
      <c r="E150" s="118"/>
      <c r="F150" s="81">
        <v>200</v>
      </c>
      <c r="G150" s="50"/>
      <c r="H150" s="73">
        <f>K150</f>
        <v>0</v>
      </c>
      <c r="I150" s="81"/>
      <c r="J150" s="118"/>
      <c r="K150" s="81">
        <v>0</v>
      </c>
      <c r="L150" s="118"/>
      <c r="M150" s="264">
        <f>H150/C150</f>
        <v>0</v>
      </c>
      <c r="N150" s="73">
        <f>Q150</f>
        <v>0</v>
      </c>
      <c r="O150" s="81"/>
      <c r="P150" s="118"/>
      <c r="Q150" s="81">
        <v>0</v>
      </c>
      <c r="R150" s="220"/>
      <c r="S150" s="264">
        <f>N150/C150</f>
        <v>0</v>
      </c>
      <c r="T150" s="207"/>
      <c r="U150" s="207"/>
    </row>
    <row r="151" spans="1:21" ht="39.75" customHeight="1">
      <c r="A151" s="68" t="s">
        <v>127</v>
      </c>
      <c r="B151" s="454" t="s">
        <v>13</v>
      </c>
      <c r="C151" s="70">
        <f>SUM(C152:C154)</f>
        <v>300</v>
      </c>
      <c r="D151" s="81"/>
      <c r="E151" s="118"/>
      <c r="F151" s="133">
        <f>SUM(F152:F154)</f>
        <v>300</v>
      </c>
      <c r="G151" s="50"/>
      <c r="H151" s="70">
        <f>SUM(H152:H154)</f>
        <v>0</v>
      </c>
      <c r="I151" s="81"/>
      <c r="J151" s="118"/>
      <c r="K151" s="133">
        <f>SUM(K152:K154)</f>
        <v>0</v>
      </c>
      <c r="L151" s="118"/>
      <c r="M151" s="257">
        <f t="shared" si="26"/>
        <v>0</v>
      </c>
      <c r="N151" s="70">
        <f>SUM(N152:N154)</f>
        <v>0</v>
      </c>
      <c r="O151" s="81"/>
      <c r="P151" s="118"/>
      <c r="Q151" s="133">
        <f>SUM(Q152:Q154)</f>
        <v>0</v>
      </c>
      <c r="R151" s="220"/>
      <c r="S151" s="257">
        <f t="shared" si="27"/>
        <v>0</v>
      </c>
      <c r="T151" s="207"/>
      <c r="U151" s="207"/>
    </row>
    <row r="152" spans="1:21" ht="52.5" customHeight="1">
      <c r="A152" s="49" t="s">
        <v>38</v>
      </c>
      <c r="B152" s="126" t="s">
        <v>176</v>
      </c>
      <c r="C152" s="73">
        <f>F152</f>
        <v>44.37</v>
      </c>
      <c r="D152" s="81"/>
      <c r="E152" s="118"/>
      <c r="F152" s="81">
        <v>44.37</v>
      </c>
      <c r="G152" s="50"/>
      <c r="H152" s="73">
        <f>K152</f>
        <v>0</v>
      </c>
      <c r="I152" s="81"/>
      <c r="J152" s="118"/>
      <c r="K152" s="81">
        <v>0</v>
      </c>
      <c r="L152" s="118"/>
      <c r="M152" s="264">
        <f t="shared" si="26"/>
        <v>0</v>
      </c>
      <c r="N152" s="73">
        <f>Q152</f>
        <v>0</v>
      </c>
      <c r="O152" s="81"/>
      <c r="P152" s="118"/>
      <c r="Q152" s="81">
        <v>0</v>
      </c>
      <c r="R152" s="220"/>
      <c r="S152" s="264">
        <f t="shared" si="27"/>
        <v>0</v>
      </c>
      <c r="T152" s="207"/>
      <c r="U152" s="207"/>
    </row>
    <row r="153" spans="1:21" ht="73.5" customHeight="1">
      <c r="A153" s="49" t="s">
        <v>17</v>
      </c>
      <c r="B153" s="126" t="s">
        <v>177</v>
      </c>
      <c r="C153" s="73">
        <f>F153</f>
        <v>65.24</v>
      </c>
      <c r="D153" s="81"/>
      <c r="E153" s="118"/>
      <c r="F153" s="81">
        <v>65.24</v>
      </c>
      <c r="G153" s="50"/>
      <c r="H153" s="73">
        <f>K153</f>
        <v>0</v>
      </c>
      <c r="I153" s="81"/>
      <c r="J153" s="118"/>
      <c r="K153" s="81">
        <v>0</v>
      </c>
      <c r="L153" s="118"/>
      <c r="M153" s="264">
        <f t="shared" si="26"/>
        <v>0</v>
      </c>
      <c r="N153" s="73">
        <f>Q153</f>
        <v>0</v>
      </c>
      <c r="O153" s="81"/>
      <c r="P153" s="118"/>
      <c r="Q153" s="81">
        <v>0</v>
      </c>
      <c r="R153" s="220"/>
      <c r="S153" s="264">
        <f t="shared" si="27"/>
        <v>0</v>
      </c>
      <c r="T153" s="207"/>
      <c r="U153" s="207"/>
    </row>
    <row r="154" spans="1:21" ht="49.5" customHeight="1">
      <c r="A154" s="49" t="s">
        <v>36</v>
      </c>
      <c r="B154" s="126" t="s">
        <v>178</v>
      </c>
      <c r="C154" s="73">
        <f>F154</f>
        <v>190.39</v>
      </c>
      <c r="D154" s="81"/>
      <c r="E154" s="118"/>
      <c r="F154" s="81">
        <v>190.39</v>
      </c>
      <c r="G154" s="50"/>
      <c r="H154" s="73">
        <f>K154</f>
        <v>0</v>
      </c>
      <c r="I154" s="81"/>
      <c r="J154" s="118"/>
      <c r="K154" s="81">
        <v>0</v>
      </c>
      <c r="L154" s="118"/>
      <c r="M154" s="264">
        <f t="shared" si="26"/>
        <v>0</v>
      </c>
      <c r="N154" s="73">
        <f>Q154</f>
        <v>0</v>
      </c>
      <c r="O154" s="81"/>
      <c r="P154" s="118"/>
      <c r="Q154" s="81">
        <v>0</v>
      </c>
      <c r="R154" s="220"/>
      <c r="S154" s="264">
        <f t="shared" si="27"/>
        <v>0</v>
      </c>
      <c r="T154" s="207"/>
      <c r="U154" s="207"/>
    </row>
    <row r="155" spans="1:21" ht="18.75" customHeight="1">
      <c r="A155" s="68" t="s">
        <v>128</v>
      </c>
      <c r="B155" s="455" t="s">
        <v>20</v>
      </c>
      <c r="C155" s="70">
        <f>C156+C157+C158+C159+C160+C161+C162+C163+C164+C165+C166</f>
        <v>751.1599999999999</v>
      </c>
      <c r="D155" s="140"/>
      <c r="E155" s="152"/>
      <c r="F155" s="133">
        <f>F156+F157+F158+F159+F160+F161+F162+F163+F164+F165+F166</f>
        <v>751.1599999999999</v>
      </c>
      <c r="G155" s="50"/>
      <c r="H155" s="70">
        <f>H156+H157+H158+H159+H160+H161+H162+H163+H164+H165+H166</f>
        <v>0</v>
      </c>
      <c r="I155" s="140"/>
      <c r="J155" s="152"/>
      <c r="K155" s="133">
        <f>K156+K157+K158+K159+K160+K161+K162+K163+K164+K165+K166</f>
        <v>0</v>
      </c>
      <c r="L155" s="118"/>
      <c r="M155" s="256">
        <f aca="true" t="shared" si="28" ref="M155:M166">H155/C155</f>
        <v>0</v>
      </c>
      <c r="N155" s="70">
        <f>N156+N157+N158+N159+N160+N161+N162+N163+N164+N165+N166</f>
        <v>0</v>
      </c>
      <c r="O155" s="140"/>
      <c r="P155" s="152"/>
      <c r="Q155" s="133">
        <f>Q156+Q157+Q158+Q159+Q160+Q161+Q162+Q163+Q164+Q165+Q166</f>
        <v>0</v>
      </c>
      <c r="R155" s="220"/>
      <c r="S155" s="256">
        <f aca="true" t="shared" si="29" ref="S155:S166">N155/C155</f>
        <v>0</v>
      </c>
      <c r="T155" s="207"/>
      <c r="U155" s="207"/>
    </row>
    <row r="156" spans="1:21" ht="52.5" customHeight="1">
      <c r="A156" s="11" t="s">
        <v>38</v>
      </c>
      <c r="B156" s="126" t="s">
        <v>194</v>
      </c>
      <c r="C156" s="73">
        <f aca="true" t="shared" si="30" ref="C156:C166">F156</f>
        <v>150.025</v>
      </c>
      <c r="D156" s="81"/>
      <c r="E156" s="118"/>
      <c r="F156" s="81">
        <v>150.025</v>
      </c>
      <c r="G156" s="50"/>
      <c r="H156" s="73">
        <f aca="true" t="shared" si="31" ref="H156:H166">K156</f>
        <v>0</v>
      </c>
      <c r="I156" s="81"/>
      <c r="J156" s="118"/>
      <c r="K156" s="81">
        <v>0</v>
      </c>
      <c r="L156" s="118"/>
      <c r="M156" s="265">
        <f t="shared" si="28"/>
        <v>0</v>
      </c>
      <c r="N156" s="73">
        <f aca="true" t="shared" si="32" ref="N156:N166">Q156</f>
        <v>0</v>
      </c>
      <c r="O156" s="81"/>
      <c r="P156" s="118"/>
      <c r="Q156" s="81">
        <v>0</v>
      </c>
      <c r="R156" s="220"/>
      <c r="S156" s="265">
        <f t="shared" si="29"/>
        <v>0</v>
      </c>
      <c r="T156" s="207"/>
      <c r="U156" s="207"/>
    </row>
    <row r="157" spans="1:21" ht="74.25" customHeight="1">
      <c r="A157" s="49" t="s">
        <v>17</v>
      </c>
      <c r="B157" s="126" t="s">
        <v>195</v>
      </c>
      <c r="C157" s="73">
        <f t="shared" si="30"/>
        <v>70</v>
      </c>
      <c r="D157" s="81"/>
      <c r="E157" s="118"/>
      <c r="F157" s="81">
        <v>70</v>
      </c>
      <c r="G157" s="50"/>
      <c r="H157" s="73">
        <f t="shared" si="31"/>
        <v>0</v>
      </c>
      <c r="I157" s="81"/>
      <c r="J157" s="118"/>
      <c r="K157" s="81">
        <v>0</v>
      </c>
      <c r="L157" s="118"/>
      <c r="M157" s="265">
        <f t="shared" si="28"/>
        <v>0</v>
      </c>
      <c r="N157" s="73">
        <f t="shared" si="32"/>
        <v>0</v>
      </c>
      <c r="O157" s="81"/>
      <c r="P157" s="118"/>
      <c r="Q157" s="81">
        <v>0</v>
      </c>
      <c r="R157" s="220"/>
      <c r="S157" s="265">
        <f t="shared" si="29"/>
        <v>0</v>
      </c>
      <c r="T157" s="207"/>
      <c r="U157" s="207"/>
    </row>
    <row r="158" spans="1:21" ht="46.5" customHeight="1">
      <c r="A158" s="49" t="s">
        <v>36</v>
      </c>
      <c r="B158" s="126" t="s">
        <v>196</v>
      </c>
      <c r="C158" s="73">
        <f t="shared" si="30"/>
        <v>81</v>
      </c>
      <c r="D158" s="81"/>
      <c r="E158" s="118"/>
      <c r="F158" s="81">
        <v>81</v>
      </c>
      <c r="G158" s="50"/>
      <c r="H158" s="73">
        <f t="shared" si="31"/>
        <v>0</v>
      </c>
      <c r="I158" s="81"/>
      <c r="J158" s="118"/>
      <c r="K158" s="81">
        <v>0</v>
      </c>
      <c r="L158" s="118"/>
      <c r="M158" s="265">
        <f t="shared" si="28"/>
        <v>0</v>
      </c>
      <c r="N158" s="73">
        <f t="shared" si="32"/>
        <v>0</v>
      </c>
      <c r="O158" s="81"/>
      <c r="P158" s="118"/>
      <c r="Q158" s="81">
        <v>0</v>
      </c>
      <c r="R158" s="220"/>
      <c r="S158" s="265">
        <f t="shared" si="29"/>
        <v>0</v>
      </c>
      <c r="T158" s="207"/>
      <c r="U158" s="207"/>
    </row>
    <row r="159" spans="1:21" ht="36" customHeight="1">
      <c r="A159" s="49" t="s">
        <v>27</v>
      </c>
      <c r="B159" s="126" t="s">
        <v>197</v>
      </c>
      <c r="C159" s="73">
        <f t="shared" si="30"/>
        <v>60.443</v>
      </c>
      <c r="D159" s="81"/>
      <c r="E159" s="118"/>
      <c r="F159" s="81">
        <v>60.443</v>
      </c>
      <c r="G159" s="50"/>
      <c r="H159" s="73">
        <f t="shared" si="31"/>
        <v>0</v>
      </c>
      <c r="I159" s="81"/>
      <c r="J159" s="118"/>
      <c r="K159" s="81">
        <v>0</v>
      </c>
      <c r="L159" s="118"/>
      <c r="M159" s="265">
        <f t="shared" si="28"/>
        <v>0</v>
      </c>
      <c r="N159" s="73">
        <f t="shared" si="32"/>
        <v>0</v>
      </c>
      <c r="O159" s="81"/>
      <c r="P159" s="118"/>
      <c r="Q159" s="81">
        <v>0</v>
      </c>
      <c r="R159" s="220"/>
      <c r="S159" s="265">
        <f t="shared" si="29"/>
        <v>0</v>
      </c>
      <c r="T159" s="207"/>
      <c r="U159" s="207"/>
    </row>
    <row r="160" spans="1:21" ht="36" customHeight="1">
      <c r="A160" s="49" t="s">
        <v>28</v>
      </c>
      <c r="B160" s="126" t="s">
        <v>198</v>
      </c>
      <c r="C160" s="73">
        <f t="shared" si="30"/>
        <v>99.9</v>
      </c>
      <c r="D160" s="81"/>
      <c r="E160" s="118"/>
      <c r="F160" s="81">
        <v>99.9</v>
      </c>
      <c r="G160" s="50"/>
      <c r="H160" s="73">
        <f t="shared" si="31"/>
        <v>0</v>
      </c>
      <c r="I160" s="81"/>
      <c r="J160" s="118"/>
      <c r="K160" s="81">
        <v>0</v>
      </c>
      <c r="L160" s="118"/>
      <c r="M160" s="265">
        <f t="shared" si="28"/>
        <v>0</v>
      </c>
      <c r="N160" s="73">
        <f t="shared" si="32"/>
        <v>0</v>
      </c>
      <c r="O160" s="81"/>
      <c r="P160" s="118"/>
      <c r="Q160" s="81">
        <v>0</v>
      </c>
      <c r="R160" s="220"/>
      <c r="S160" s="265">
        <f t="shared" si="29"/>
        <v>0</v>
      </c>
      <c r="T160" s="207"/>
      <c r="U160" s="207"/>
    </row>
    <row r="161" spans="1:21" ht="61.5" customHeight="1">
      <c r="A161" s="49" t="s">
        <v>37</v>
      </c>
      <c r="B161" s="126" t="s">
        <v>199</v>
      </c>
      <c r="C161" s="73">
        <f t="shared" si="30"/>
        <v>50</v>
      </c>
      <c r="D161" s="81"/>
      <c r="E161" s="118"/>
      <c r="F161" s="81">
        <v>50</v>
      </c>
      <c r="G161" s="50"/>
      <c r="H161" s="73">
        <f>K161</f>
        <v>0</v>
      </c>
      <c r="I161" s="81"/>
      <c r="J161" s="118"/>
      <c r="K161" s="81">
        <v>0</v>
      </c>
      <c r="L161" s="118"/>
      <c r="M161" s="265">
        <f>H161/C161</f>
        <v>0</v>
      </c>
      <c r="N161" s="73">
        <f>Q161</f>
        <v>0</v>
      </c>
      <c r="O161" s="81"/>
      <c r="P161" s="118"/>
      <c r="Q161" s="81">
        <v>0</v>
      </c>
      <c r="R161" s="220"/>
      <c r="S161" s="265">
        <f>N161/C161</f>
        <v>0</v>
      </c>
      <c r="T161" s="207"/>
      <c r="U161" s="207"/>
    </row>
    <row r="162" spans="1:21" ht="36" customHeight="1">
      <c r="A162" s="49" t="s">
        <v>95</v>
      </c>
      <c r="B162" s="126" t="s">
        <v>200</v>
      </c>
      <c r="C162" s="73">
        <f t="shared" si="30"/>
        <v>15</v>
      </c>
      <c r="D162" s="81"/>
      <c r="E162" s="118"/>
      <c r="F162" s="81">
        <v>15</v>
      </c>
      <c r="G162" s="50"/>
      <c r="H162" s="73">
        <f>K162</f>
        <v>0</v>
      </c>
      <c r="I162" s="81"/>
      <c r="J162" s="118"/>
      <c r="K162" s="81">
        <v>0</v>
      </c>
      <c r="L162" s="118"/>
      <c r="M162" s="265">
        <f>H162/C162</f>
        <v>0</v>
      </c>
      <c r="N162" s="73">
        <f>Q162</f>
        <v>0</v>
      </c>
      <c r="O162" s="81"/>
      <c r="P162" s="118"/>
      <c r="Q162" s="81">
        <v>0</v>
      </c>
      <c r="R162" s="220"/>
      <c r="S162" s="265">
        <f>N162/C162</f>
        <v>0</v>
      </c>
      <c r="T162" s="207"/>
      <c r="U162" s="207"/>
    </row>
    <row r="163" spans="1:21" ht="65.25" customHeight="1">
      <c r="A163" s="49" t="s">
        <v>60</v>
      </c>
      <c r="B163" s="126" t="s">
        <v>201</v>
      </c>
      <c r="C163" s="73">
        <f t="shared" si="30"/>
        <v>20</v>
      </c>
      <c r="D163" s="81"/>
      <c r="E163" s="118"/>
      <c r="F163" s="81">
        <v>20</v>
      </c>
      <c r="G163" s="50"/>
      <c r="H163" s="73">
        <f>K163</f>
        <v>0</v>
      </c>
      <c r="I163" s="81"/>
      <c r="J163" s="118"/>
      <c r="K163" s="81">
        <v>0</v>
      </c>
      <c r="L163" s="118"/>
      <c r="M163" s="265">
        <f>H163/C163</f>
        <v>0</v>
      </c>
      <c r="N163" s="73">
        <f>Q163</f>
        <v>0</v>
      </c>
      <c r="O163" s="81"/>
      <c r="P163" s="118"/>
      <c r="Q163" s="81">
        <v>0</v>
      </c>
      <c r="R163" s="220"/>
      <c r="S163" s="265">
        <f>N163/C163</f>
        <v>0</v>
      </c>
      <c r="T163" s="207"/>
      <c r="U163" s="207"/>
    </row>
    <row r="164" spans="1:21" ht="36" customHeight="1">
      <c r="A164" s="49" t="s">
        <v>97</v>
      </c>
      <c r="B164" s="126" t="s">
        <v>202</v>
      </c>
      <c r="C164" s="73">
        <f t="shared" si="30"/>
        <v>73.929</v>
      </c>
      <c r="D164" s="81"/>
      <c r="E164" s="118"/>
      <c r="F164" s="81">
        <v>73.929</v>
      </c>
      <c r="G164" s="50"/>
      <c r="H164" s="73">
        <f t="shared" si="31"/>
        <v>0</v>
      </c>
      <c r="I164" s="81"/>
      <c r="J164" s="118"/>
      <c r="K164" s="81">
        <v>0</v>
      </c>
      <c r="L164" s="118"/>
      <c r="M164" s="265">
        <f t="shared" si="28"/>
        <v>0</v>
      </c>
      <c r="N164" s="73">
        <f t="shared" si="32"/>
        <v>0</v>
      </c>
      <c r="O164" s="81"/>
      <c r="P164" s="118"/>
      <c r="Q164" s="81">
        <v>0</v>
      </c>
      <c r="R164" s="220"/>
      <c r="S164" s="265">
        <f t="shared" si="29"/>
        <v>0</v>
      </c>
      <c r="T164" s="207"/>
      <c r="U164" s="207"/>
    </row>
    <row r="165" spans="1:21" ht="36" customHeight="1">
      <c r="A165" s="49" t="s">
        <v>35</v>
      </c>
      <c r="B165" s="126" t="s">
        <v>203</v>
      </c>
      <c r="C165" s="73">
        <f t="shared" si="30"/>
        <v>40.863</v>
      </c>
      <c r="D165" s="81"/>
      <c r="E165" s="118"/>
      <c r="F165" s="81">
        <v>40.863</v>
      </c>
      <c r="G165" s="50"/>
      <c r="H165" s="73">
        <f>K165</f>
        <v>0</v>
      </c>
      <c r="I165" s="81"/>
      <c r="J165" s="118"/>
      <c r="K165" s="81">
        <v>0</v>
      </c>
      <c r="L165" s="118"/>
      <c r="M165" s="265">
        <f>H165/C165</f>
        <v>0</v>
      </c>
      <c r="N165" s="73">
        <f>Q165</f>
        <v>0</v>
      </c>
      <c r="O165" s="81"/>
      <c r="P165" s="118"/>
      <c r="Q165" s="81">
        <v>0</v>
      </c>
      <c r="R165" s="220"/>
      <c r="S165" s="265">
        <f>N165/C165</f>
        <v>0</v>
      </c>
      <c r="T165" s="207"/>
      <c r="U165" s="207"/>
    </row>
    <row r="166" spans="1:21" ht="50.25" customHeight="1" thickBot="1">
      <c r="A166" s="413" t="s">
        <v>22</v>
      </c>
      <c r="B166" s="305" t="s">
        <v>204</v>
      </c>
      <c r="C166" s="90">
        <f t="shared" si="30"/>
        <v>90</v>
      </c>
      <c r="D166" s="129"/>
      <c r="E166" s="163"/>
      <c r="F166" s="129">
        <v>90</v>
      </c>
      <c r="G166" s="130"/>
      <c r="H166" s="90">
        <f t="shared" si="31"/>
        <v>0</v>
      </c>
      <c r="I166" s="88"/>
      <c r="J166" s="117"/>
      <c r="K166" s="88">
        <v>0</v>
      </c>
      <c r="L166" s="117"/>
      <c r="M166" s="264">
        <f t="shared" si="28"/>
        <v>0</v>
      </c>
      <c r="N166" s="90">
        <f t="shared" si="32"/>
        <v>0</v>
      </c>
      <c r="O166" s="88"/>
      <c r="P166" s="117"/>
      <c r="Q166" s="88">
        <v>0</v>
      </c>
      <c r="R166" s="223"/>
      <c r="S166" s="264">
        <f t="shared" si="29"/>
        <v>0</v>
      </c>
      <c r="T166" s="207"/>
      <c r="U166" s="207"/>
    </row>
    <row r="167" spans="1:21" ht="81.75" customHeight="1" thickBot="1">
      <c r="A167" s="344" t="s">
        <v>16</v>
      </c>
      <c r="B167" s="445" t="s">
        <v>260</v>
      </c>
      <c r="C167" s="180">
        <f>C168+C172</f>
        <v>8987.405999999999</v>
      </c>
      <c r="D167" s="83"/>
      <c r="E167" s="161"/>
      <c r="F167" s="83">
        <f>F168+F172</f>
        <v>8987.405999999999</v>
      </c>
      <c r="G167" s="86"/>
      <c r="H167" s="180">
        <f>H168+H172</f>
        <v>19.125</v>
      </c>
      <c r="I167" s="83"/>
      <c r="J167" s="161"/>
      <c r="K167" s="83">
        <f>K168+K172</f>
        <v>19.125</v>
      </c>
      <c r="L167" s="125"/>
      <c r="M167" s="251">
        <f>H167/C167</f>
        <v>0.0021279777501984447</v>
      </c>
      <c r="N167" s="180">
        <f>N168+N172</f>
        <v>19.125</v>
      </c>
      <c r="O167" s="83"/>
      <c r="P167" s="161"/>
      <c r="Q167" s="83">
        <f>Q168+Q172</f>
        <v>19.125</v>
      </c>
      <c r="R167" s="221"/>
      <c r="S167" s="251">
        <f>N167/C167</f>
        <v>0.0021279777501984447</v>
      </c>
      <c r="T167" s="207"/>
      <c r="U167" s="207"/>
    </row>
    <row r="168" spans="1:21" ht="39.75" customHeight="1">
      <c r="A168" s="352" t="s">
        <v>131</v>
      </c>
      <c r="B168" s="454" t="s">
        <v>13</v>
      </c>
      <c r="C168" s="353">
        <f>C169+C170+C171</f>
        <v>8837.405999999999</v>
      </c>
      <c r="D168" s="301"/>
      <c r="E168" s="302"/>
      <c r="F168" s="301">
        <f>F169+F170+F171</f>
        <v>8837.405999999999</v>
      </c>
      <c r="G168" s="122"/>
      <c r="H168" s="353">
        <f>H169+H170+H171</f>
        <v>0</v>
      </c>
      <c r="I168" s="301"/>
      <c r="J168" s="302"/>
      <c r="K168" s="301">
        <f>K169+K170+K171</f>
        <v>0</v>
      </c>
      <c r="L168" s="247"/>
      <c r="M168" s="257">
        <f>H168/C168</f>
        <v>0</v>
      </c>
      <c r="N168" s="353">
        <f>N169+N170+N171</f>
        <v>0</v>
      </c>
      <c r="O168" s="301"/>
      <c r="P168" s="302"/>
      <c r="Q168" s="301">
        <f>Q169+Q170+Q171</f>
        <v>0</v>
      </c>
      <c r="R168" s="222"/>
      <c r="S168" s="257">
        <f>N168/C168</f>
        <v>0</v>
      </c>
      <c r="T168" s="207"/>
      <c r="U168" s="207"/>
    </row>
    <row r="169" spans="1:21" ht="71.25" customHeight="1">
      <c r="A169" s="11" t="s">
        <v>39</v>
      </c>
      <c r="B169" s="293" t="s">
        <v>169</v>
      </c>
      <c r="C169" s="90">
        <f>F169</f>
        <v>7927.406</v>
      </c>
      <c r="D169" s="88"/>
      <c r="E169" s="88"/>
      <c r="F169" s="88">
        <v>7927.406</v>
      </c>
      <c r="G169" s="89"/>
      <c r="H169" s="90">
        <f>K169</f>
        <v>0</v>
      </c>
      <c r="I169" s="88"/>
      <c r="J169" s="88"/>
      <c r="K169" s="88">
        <v>0</v>
      </c>
      <c r="L169" s="117"/>
      <c r="M169" s="264">
        <f>H169/C169</f>
        <v>0</v>
      </c>
      <c r="N169" s="90">
        <f>Q169</f>
        <v>0</v>
      </c>
      <c r="O169" s="88"/>
      <c r="P169" s="88"/>
      <c r="Q169" s="88">
        <v>0</v>
      </c>
      <c r="R169" s="223"/>
      <c r="S169" s="264">
        <f>N169/C169</f>
        <v>0</v>
      </c>
      <c r="T169" s="207"/>
      <c r="U169" s="207"/>
    </row>
    <row r="170" spans="1:21" ht="62.25" customHeight="1">
      <c r="A170" s="11" t="s">
        <v>40</v>
      </c>
      <c r="B170" s="260" t="s">
        <v>114</v>
      </c>
      <c r="C170" s="73">
        <f>E170+F170</f>
        <v>360</v>
      </c>
      <c r="D170" s="88"/>
      <c r="E170" s="88"/>
      <c r="F170" s="88">
        <v>360</v>
      </c>
      <c r="G170" s="89"/>
      <c r="H170" s="90">
        <f>J170+K170</f>
        <v>0</v>
      </c>
      <c r="I170" s="88"/>
      <c r="J170" s="88"/>
      <c r="K170" s="88">
        <v>0</v>
      </c>
      <c r="L170" s="117"/>
      <c r="M170" s="264">
        <f>H170/C170</f>
        <v>0</v>
      </c>
      <c r="N170" s="90">
        <f>P170+Q170</f>
        <v>0</v>
      </c>
      <c r="O170" s="88"/>
      <c r="P170" s="88"/>
      <c r="Q170" s="88">
        <v>0</v>
      </c>
      <c r="R170" s="223"/>
      <c r="S170" s="264">
        <f>N170/C170</f>
        <v>0</v>
      </c>
      <c r="T170" s="207"/>
      <c r="U170" s="207"/>
    </row>
    <row r="171" spans="1:21" ht="50.25" customHeight="1">
      <c r="A171" s="11" t="s">
        <v>18</v>
      </c>
      <c r="B171" s="260" t="s">
        <v>170</v>
      </c>
      <c r="C171" s="73">
        <f>F171</f>
        <v>550</v>
      </c>
      <c r="D171" s="88"/>
      <c r="E171" s="117"/>
      <c r="F171" s="88">
        <v>550</v>
      </c>
      <c r="G171" s="89"/>
      <c r="H171" s="90">
        <f>J171+K171</f>
        <v>0</v>
      </c>
      <c r="I171" s="88"/>
      <c r="J171" s="88"/>
      <c r="K171" s="88">
        <v>0</v>
      </c>
      <c r="L171" s="117"/>
      <c r="M171" s="264">
        <f>H171/C171</f>
        <v>0</v>
      </c>
      <c r="N171" s="90">
        <f>P171+Q171</f>
        <v>0</v>
      </c>
      <c r="O171" s="88"/>
      <c r="P171" s="88"/>
      <c r="Q171" s="88">
        <v>0</v>
      </c>
      <c r="R171" s="223"/>
      <c r="S171" s="264">
        <f>N171/C171</f>
        <v>0</v>
      </c>
      <c r="T171" s="207"/>
      <c r="U171" s="207"/>
    </row>
    <row r="172" spans="1:21" ht="39" customHeight="1">
      <c r="A172" s="68" t="s">
        <v>118</v>
      </c>
      <c r="B172" s="455" t="s">
        <v>63</v>
      </c>
      <c r="C172" s="139">
        <f>C173</f>
        <v>150</v>
      </c>
      <c r="D172" s="140"/>
      <c r="E172" s="140"/>
      <c r="F172" s="140">
        <f>F173</f>
        <v>150</v>
      </c>
      <c r="G172" s="123"/>
      <c r="H172" s="139">
        <f>H173</f>
        <v>19.125</v>
      </c>
      <c r="I172" s="140"/>
      <c r="J172" s="140"/>
      <c r="K172" s="140">
        <f>K173</f>
        <v>19.125</v>
      </c>
      <c r="L172" s="147"/>
      <c r="M172" s="256">
        <f aca="true" t="shared" si="33" ref="M172:M178">H172/C172</f>
        <v>0.1275</v>
      </c>
      <c r="N172" s="139">
        <f>N173</f>
        <v>19.125</v>
      </c>
      <c r="O172" s="140"/>
      <c r="P172" s="140"/>
      <c r="Q172" s="140">
        <f>Q173</f>
        <v>19.125</v>
      </c>
      <c r="R172" s="220"/>
      <c r="S172" s="256">
        <f aca="true" t="shared" si="34" ref="S172:S178">N172/C172</f>
        <v>0.1275</v>
      </c>
      <c r="T172" s="207"/>
      <c r="U172" s="207"/>
    </row>
    <row r="173" spans="1:21" ht="52.5" customHeight="1" thickBot="1">
      <c r="A173" s="40" t="s">
        <v>38</v>
      </c>
      <c r="B173" s="306" t="s">
        <v>7</v>
      </c>
      <c r="C173" s="73">
        <f>D173+E173+F173</f>
        <v>150</v>
      </c>
      <c r="D173" s="84"/>
      <c r="E173" s="84"/>
      <c r="F173" s="84">
        <v>150</v>
      </c>
      <c r="G173" s="85"/>
      <c r="H173" s="73">
        <f>I173+J173+K173</f>
        <v>19.125</v>
      </c>
      <c r="I173" s="84"/>
      <c r="J173" s="84"/>
      <c r="K173" s="84">
        <v>19.125</v>
      </c>
      <c r="L173" s="249"/>
      <c r="M173" s="264">
        <f t="shared" si="33"/>
        <v>0.1275</v>
      </c>
      <c r="N173" s="73">
        <f>O173+P173+Q173</f>
        <v>19.125</v>
      </c>
      <c r="O173" s="84"/>
      <c r="P173" s="84"/>
      <c r="Q173" s="84">
        <v>19.125</v>
      </c>
      <c r="R173" s="228"/>
      <c r="S173" s="264">
        <f t="shared" si="34"/>
        <v>0.1275</v>
      </c>
      <c r="T173" s="207"/>
      <c r="U173" s="207"/>
    </row>
    <row r="174" spans="1:21" ht="55.5" customHeight="1" thickBot="1">
      <c r="A174" s="41" t="s">
        <v>41</v>
      </c>
      <c r="B174" s="445" t="s">
        <v>240</v>
      </c>
      <c r="C174" s="180">
        <f>C175+C176+C177+C178</f>
        <v>1710.028</v>
      </c>
      <c r="D174" s="83"/>
      <c r="E174" s="83">
        <f>E175+E176+E177+E178</f>
        <v>99.3</v>
      </c>
      <c r="F174" s="83">
        <f>F175+F176+F177+F178</f>
        <v>1610.728</v>
      </c>
      <c r="G174" s="86"/>
      <c r="H174" s="180">
        <f>H175+H176+H177+H178</f>
        <v>132.264</v>
      </c>
      <c r="I174" s="83"/>
      <c r="J174" s="83">
        <f>J175+J176+J177+J178</f>
        <v>0</v>
      </c>
      <c r="K174" s="83">
        <f>K175+K176+K177+K178</f>
        <v>132.264</v>
      </c>
      <c r="L174" s="125"/>
      <c r="M174" s="251">
        <f t="shared" si="33"/>
        <v>0.077346101935173</v>
      </c>
      <c r="N174" s="180">
        <f>N175+N176+N177+N178</f>
        <v>0</v>
      </c>
      <c r="O174" s="83"/>
      <c r="P174" s="83">
        <f>P175+P176+P177+P178</f>
        <v>0</v>
      </c>
      <c r="Q174" s="83">
        <f>Q175+Q176+Q177+Q178</f>
        <v>0</v>
      </c>
      <c r="R174" s="221"/>
      <c r="S174" s="251">
        <f t="shared" si="34"/>
        <v>0</v>
      </c>
      <c r="T174" s="207"/>
      <c r="U174" s="207"/>
    </row>
    <row r="175" spans="1:21" ht="51.75" customHeight="1">
      <c r="A175" s="390" t="s">
        <v>38</v>
      </c>
      <c r="B175" s="304" t="s">
        <v>171</v>
      </c>
      <c r="C175" s="391">
        <f>F175</f>
        <v>200</v>
      </c>
      <c r="D175" s="392"/>
      <c r="E175" s="392"/>
      <c r="F175" s="92">
        <v>200</v>
      </c>
      <c r="G175" s="89"/>
      <c r="H175" s="73">
        <f>K175</f>
        <v>0</v>
      </c>
      <c r="I175" s="81"/>
      <c r="J175" s="81"/>
      <c r="K175" s="81">
        <v>0</v>
      </c>
      <c r="L175" s="81"/>
      <c r="M175" s="264">
        <f>H175/C175</f>
        <v>0</v>
      </c>
      <c r="N175" s="73">
        <f>Q175</f>
        <v>0</v>
      </c>
      <c r="O175" s="81"/>
      <c r="P175" s="81"/>
      <c r="Q175" s="81">
        <v>0</v>
      </c>
      <c r="R175" s="220"/>
      <c r="S175" s="264">
        <f>N175/C175</f>
        <v>0</v>
      </c>
      <c r="T175" s="207"/>
      <c r="U175" s="207"/>
    </row>
    <row r="176" spans="1:21" ht="72" customHeight="1">
      <c r="A176" s="390" t="s">
        <v>17</v>
      </c>
      <c r="B176" s="304" t="s">
        <v>172</v>
      </c>
      <c r="C176" s="391">
        <f>F176</f>
        <v>1036.728</v>
      </c>
      <c r="D176" s="392"/>
      <c r="E176" s="392"/>
      <c r="F176" s="92">
        <v>1036.728</v>
      </c>
      <c r="G176" s="89"/>
      <c r="H176" s="73">
        <f>K176</f>
        <v>0</v>
      </c>
      <c r="I176" s="81"/>
      <c r="J176" s="81"/>
      <c r="K176" s="81">
        <v>0</v>
      </c>
      <c r="L176" s="81"/>
      <c r="M176" s="264">
        <f>H176/C176</f>
        <v>0</v>
      </c>
      <c r="N176" s="73">
        <f>Q176</f>
        <v>0</v>
      </c>
      <c r="O176" s="81"/>
      <c r="P176" s="81"/>
      <c r="Q176" s="81">
        <v>0</v>
      </c>
      <c r="R176" s="220"/>
      <c r="S176" s="264">
        <f>N176/C176</f>
        <v>0</v>
      </c>
      <c r="T176" s="207"/>
      <c r="U176" s="207"/>
    </row>
    <row r="177" spans="1:21" ht="171.75" customHeight="1">
      <c r="A177" s="31" t="s">
        <v>36</v>
      </c>
      <c r="B177" s="260" t="s">
        <v>173</v>
      </c>
      <c r="C177" s="73">
        <f>E177+F177</f>
        <v>10</v>
      </c>
      <c r="D177" s="118"/>
      <c r="E177" s="118"/>
      <c r="F177" s="81">
        <v>10</v>
      </c>
      <c r="G177" s="50"/>
      <c r="H177" s="73">
        <f>J177+K177</f>
        <v>0</v>
      </c>
      <c r="I177" s="118"/>
      <c r="J177" s="118"/>
      <c r="K177" s="81">
        <v>0</v>
      </c>
      <c r="L177" s="81"/>
      <c r="M177" s="264">
        <f t="shared" si="33"/>
        <v>0</v>
      </c>
      <c r="N177" s="73">
        <f>P177+Q177</f>
        <v>0</v>
      </c>
      <c r="O177" s="118"/>
      <c r="P177" s="118"/>
      <c r="Q177" s="81">
        <v>0</v>
      </c>
      <c r="R177" s="220"/>
      <c r="S177" s="264">
        <f t="shared" si="34"/>
        <v>0</v>
      </c>
      <c r="T177" s="207"/>
      <c r="U177" s="207"/>
    </row>
    <row r="178" spans="1:21" ht="41.25" customHeight="1">
      <c r="A178" s="31" t="s">
        <v>27</v>
      </c>
      <c r="B178" s="260" t="s">
        <v>174</v>
      </c>
      <c r="C178" s="73">
        <f>E178+F178</f>
        <v>463.3</v>
      </c>
      <c r="D178" s="118"/>
      <c r="E178" s="118">
        <v>99.3</v>
      </c>
      <c r="F178" s="81">
        <v>364</v>
      </c>
      <c r="G178" s="118"/>
      <c r="H178" s="73">
        <f>K178+J178</f>
        <v>132.264</v>
      </c>
      <c r="I178" s="118"/>
      <c r="J178" s="118">
        <v>0</v>
      </c>
      <c r="K178" s="81">
        <v>132.264</v>
      </c>
      <c r="L178" s="118"/>
      <c r="M178" s="264">
        <f t="shared" si="33"/>
        <v>0.285482408806389</v>
      </c>
      <c r="N178" s="73">
        <f>Q178+P178</f>
        <v>0</v>
      </c>
      <c r="O178" s="118"/>
      <c r="P178" s="118">
        <v>0</v>
      </c>
      <c r="Q178" s="81">
        <v>0</v>
      </c>
      <c r="R178" s="220"/>
      <c r="S178" s="264">
        <f t="shared" si="34"/>
        <v>0</v>
      </c>
      <c r="T178" s="207"/>
      <c r="U178" s="207"/>
    </row>
    <row r="179" spans="1:21" ht="96.75" customHeight="1" thickBot="1">
      <c r="A179" s="48" t="s">
        <v>33</v>
      </c>
      <c r="B179" s="458" t="s">
        <v>141</v>
      </c>
      <c r="C179" s="185">
        <f>C180+C181</f>
        <v>780</v>
      </c>
      <c r="D179" s="186"/>
      <c r="E179" s="187"/>
      <c r="F179" s="188">
        <f>F180+F181</f>
        <v>780</v>
      </c>
      <c r="G179" s="157"/>
      <c r="H179" s="153">
        <f>H180+H181</f>
        <v>0</v>
      </c>
      <c r="I179" s="154"/>
      <c r="J179" s="155"/>
      <c r="K179" s="156">
        <f>K180+K181</f>
        <v>0</v>
      </c>
      <c r="L179" s="155"/>
      <c r="M179" s="254">
        <f aca="true" t="shared" si="35" ref="M179:M188">H179/C179</f>
        <v>0</v>
      </c>
      <c r="N179" s="153">
        <f>N180+N181</f>
        <v>0</v>
      </c>
      <c r="O179" s="154"/>
      <c r="P179" s="155"/>
      <c r="Q179" s="156">
        <f>Q180+Q181</f>
        <v>0</v>
      </c>
      <c r="R179" s="229"/>
      <c r="S179" s="254">
        <f aca="true" t="shared" si="36" ref="S179:S193">N179/C179</f>
        <v>0</v>
      </c>
      <c r="T179" s="207"/>
      <c r="U179" s="207"/>
    </row>
    <row r="180" spans="1:21" ht="40.5" customHeight="1">
      <c r="A180" s="11" t="s">
        <v>38</v>
      </c>
      <c r="B180" s="304" t="s">
        <v>112</v>
      </c>
      <c r="C180" s="90">
        <f>F180</f>
        <v>100</v>
      </c>
      <c r="D180" s="88"/>
      <c r="E180" s="88"/>
      <c r="F180" s="88">
        <v>100</v>
      </c>
      <c r="G180" s="89"/>
      <c r="H180" s="90">
        <f>K180</f>
        <v>0</v>
      </c>
      <c r="I180" s="88"/>
      <c r="J180" s="88"/>
      <c r="K180" s="88">
        <v>0</v>
      </c>
      <c r="L180" s="117"/>
      <c r="M180" s="263">
        <f t="shared" si="35"/>
        <v>0</v>
      </c>
      <c r="N180" s="158">
        <f>Q180</f>
        <v>0</v>
      </c>
      <c r="O180" s="88"/>
      <c r="P180" s="88"/>
      <c r="Q180" s="88">
        <v>0</v>
      </c>
      <c r="R180" s="223"/>
      <c r="S180" s="263">
        <f t="shared" si="36"/>
        <v>0</v>
      </c>
      <c r="T180" s="207"/>
      <c r="U180" s="207"/>
    </row>
    <row r="181" spans="1:21" ht="41.25" customHeight="1">
      <c r="A181" s="10" t="s">
        <v>17</v>
      </c>
      <c r="B181" s="126" t="s">
        <v>135</v>
      </c>
      <c r="C181" s="73">
        <f>F181</f>
        <v>680</v>
      </c>
      <c r="D181" s="81"/>
      <c r="E181" s="81"/>
      <c r="F181" s="81">
        <v>680</v>
      </c>
      <c r="G181" s="50"/>
      <c r="H181" s="87">
        <f>K181</f>
        <v>0</v>
      </c>
      <c r="I181" s="81"/>
      <c r="J181" s="81"/>
      <c r="K181" s="81">
        <v>0</v>
      </c>
      <c r="L181" s="118"/>
      <c r="M181" s="265">
        <f t="shared" si="35"/>
        <v>0</v>
      </c>
      <c r="N181" s="87">
        <f>Q181</f>
        <v>0</v>
      </c>
      <c r="O181" s="81"/>
      <c r="P181" s="81"/>
      <c r="Q181" s="81">
        <v>0</v>
      </c>
      <c r="R181" s="220"/>
      <c r="S181" s="265">
        <f t="shared" si="36"/>
        <v>0</v>
      </c>
      <c r="T181" s="207"/>
      <c r="U181" s="207"/>
    </row>
    <row r="182" spans="1:21" ht="97.5" customHeight="1" thickBot="1">
      <c r="A182" s="316" t="s">
        <v>56</v>
      </c>
      <c r="B182" s="459" t="s">
        <v>255</v>
      </c>
      <c r="C182" s="317">
        <f>C183+C184+C185</f>
        <v>320</v>
      </c>
      <c r="D182" s="186"/>
      <c r="E182" s="317">
        <f>E183+E184+E185</f>
        <v>200</v>
      </c>
      <c r="F182" s="317">
        <f>F183+F184+F185</f>
        <v>120</v>
      </c>
      <c r="G182" s="318"/>
      <c r="H182" s="317">
        <f>H183</f>
        <v>0</v>
      </c>
      <c r="I182" s="186"/>
      <c r="J182" s="317">
        <f>J183+J184+J185</f>
        <v>0</v>
      </c>
      <c r="K182" s="317">
        <f>K183</f>
        <v>0</v>
      </c>
      <c r="L182" s="259"/>
      <c r="M182" s="254">
        <f t="shared" si="35"/>
        <v>0</v>
      </c>
      <c r="N182" s="317">
        <f>N183</f>
        <v>0</v>
      </c>
      <c r="O182" s="186"/>
      <c r="P182" s="317">
        <f>P183+P184+P185</f>
        <v>0</v>
      </c>
      <c r="Q182" s="317">
        <f>Q183</f>
        <v>0</v>
      </c>
      <c r="R182" s="229"/>
      <c r="S182" s="254">
        <f t="shared" si="36"/>
        <v>0</v>
      </c>
      <c r="T182" s="207"/>
      <c r="U182" s="207"/>
    </row>
    <row r="183" spans="1:21" ht="61.5" customHeight="1">
      <c r="A183" s="10" t="s">
        <v>38</v>
      </c>
      <c r="B183" s="307" t="s">
        <v>139</v>
      </c>
      <c r="C183" s="110">
        <f>F183</f>
        <v>18.51</v>
      </c>
      <c r="D183" s="47"/>
      <c r="E183" s="47"/>
      <c r="F183" s="47">
        <v>18.51</v>
      </c>
      <c r="G183" s="122"/>
      <c r="H183" s="110">
        <f>K183</f>
        <v>0</v>
      </c>
      <c r="I183" s="47"/>
      <c r="J183" s="47"/>
      <c r="K183" s="47">
        <v>0</v>
      </c>
      <c r="L183" s="247"/>
      <c r="M183" s="263">
        <f>H183/C183</f>
        <v>0</v>
      </c>
      <c r="N183" s="110">
        <f>Q183</f>
        <v>0</v>
      </c>
      <c r="O183" s="47"/>
      <c r="P183" s="47"/>
      <c r="Q183" s="47">
        <v>0</v>
      </c>
      <c r="R183" s="222"/>
      <c r="S183" s="263">
        <f t="shared" si="36"/>
        <v>0</v>
      </c>
      <c r="T183" s="207"/>
      <c r="U183" s="207"/>
    </row>
    <row r="184" spans="1:21" ht="51.75" customHeight="1">
      <c r="A184" s="10" t="s">
        <v>17</v>
      </c>
      <c r="B184" s="126" t="s">
        <v>140</v>
      </c>
      <c r="C184" s="73">
        <f>F184</f>
        <v>100</v>
      </c>
      <c r="D184" s="81"/>
      <c r="E184" s="118"/>
      <c r="F184" s="81">
        <v>100</v>
      </c>
      <c r="G184" s="50"/>
      <c r="H184" s="90">
        <f>K184</f>
        <v>0</v>
      </c>
      <c r="I184" s="88"/>
      <c r="J184" s="88"/>
      <c r="K184" s="88">
        <v>0</v>
      </c>
      <c r="L184" s="117"/>
      <c r="M184" s="264">
        <f t="shared" si="35"/>
        <v>0</v>
      </c>
      <c r="N184" s="90">
        <f>Q184</f>
        <v>0</v>
      </c>
      <c r="O184" s="88"/>
      <c r="P184" s="88"/>
      <c r="Q184" s="88">
        <v>0</v>
      </c>
      <c r="R184" s="223"/>
      <c r="S184" s="264">
        <f>N184/C184</f>
        <v>0</v>
      </c>
      <c r="T184" s="207"/>
      <c r="U184" s="207"/>
    </row>
    <row r="185" spans="1:21" ht="76.5" customHeight="1">
      <c r="A185" s="10" t="s">
        <v>36</v>
      </c>
      <c r="B185" s="126" t="s">
        <v>256</v>
      </c>
      <c r="C185" s="73">
        <f>E185+F185</f>
        <v>201.49</v>
      </c>
      <c r="D185" s="81"/>
      <c r="E185" s="118">
        <v>200</v>
      </c>
      <c r="F185" s="81">
        <v>1.49</v>
      </c>
      <c r="G185" s="50"/>
      <c r="H185" s="73">
        <f>K185</f>
        <v>0</v>
      </c>
      <c r="I185" s="81"/>
      <c r="J185" s="81">
        <v>0</v>
      </c>
      <c r="K185" s="81">
        <v>0</v>
      </c>
      <c r="L185" s="118"/>
      <c r="M185" s="265">
        <f>H185/C185</f>
        <v>0</v>
      </c>
      <c r="N185" s="73">
        <f>Q185</f>
        <v>0</v>
      </c>
      <c r="O185" s="81"/>
      <c r="P185" s="81">
        <v>0</v>
      </c>
      <c r="Q185" s="81">
        <v>0</v>
      </c>
      <c r="R185" s="220"/>
      <c r="S185" s="265">
        <f>N185/C185</f>
        <v>0</v>
      </c>
      <c r="T185" s="207"/>
      <c r="U185" s="207"/>
    </row>
    <row r="186" spans="1:21" ht="120" customHeight="1" thickBot="1">
      <c r="A186" s="48" t="s">
        <v>57</v>
      </c>
      <c r="B186" s="459" t="s">
        <v>152</v>
      </c>
      <c r="C186" s="185">
        <f>C187+C188</f>
        <v>350</v>
      </c>
      <c r="D186" s="186"/>
      <c r="E186" s="187"/>
      <c r="F186" s="188">
        <f>F187+F188</f>
        <v>350</v>
      </c>
      <c r="G186" s="469"/>
      <c r="H186" s="185">
        <f>H187+H188</f>
        <v>20.974</v>
      </c>
      <c r="I186" s="186"/>
      <c r="J186" s="187"/>
      <c r="K186" s="188">
        <f>K187+K188</f>
        <v>20.974</v>
      </c>
      <c r="L186" s="155"/>
      <c r="M186" s="254">
        <f t="shared" si="35"/>
        <v>0.059925714285714284</v>
      </c>
      <c r="N186" s="185">
        <f>N187+N188</f>
        <v>20.974</v>
      </c>
      <c r="O186" s="186"/>
      <c r="P186" s="187"/>
      <c r="Q186" s="188">
        <f>Q187+Q188</f>
        <v>20.974</v>
      </c>
      <c r="R186" s="229"/>
      <c r="S186" s="254">
        <f t="shared" si="36"/>
        <v>0.059925714285714284</v>
      </c>
      <c r="T186" s="207"/>
      <c r="U186" s="207"/>
    </row>
    <row r="187" spans="1:21" ht="43.5" customHeight="1">
      <c r="A187" s="261" t="s">
        <v>38</v>
      </c>
      <c r="B187" s="126" t="s">
        <v>153</v>
      </c>
      <c r="C187" s="183">
        <f>F187</f>
        <v>300</v>
      </c>
      <c r="D187" s="184"/>
      <c r="E187" s="184"/>
      <c r="F187" s="262">
        <v>300</v>
      </c>
      <c r="G187" s="137"/>
      <c r="H187" s="110">
        <f>K187</f>
        <v>20.974</v>
      </c>
      <c r="I187" s="47"/>
      <c r="J187" s="47"/>
      <c r="K187" s="102">
        <v>20.974</v>
      </c>
      <c r="L187" s="135"/>
      <c r="M187" s="263">
        <f t="shared" si="35"/>
        <v>0.06991333333333333</v>
      </c>
      <c r="N187" s="110">
        <f>Q187</f>
        <v>20.974</v>
      </c>
      <c r="O187" s="47"/>
      <c r="P187" s="47"/>
      <c r="Q187" s="102">
        <v>20.974</v>
      </c>
      <c r="R187" s="222"/>
      <c r="S187" s="263">
        <f t="shared" si="36"/>
        <v>0.06991333333333333</v>
      </c>
      <c r="T187" s="207"/>
      <c r="U187" s="207"/>
    </row>
    <row r="188" spans="1:21" ht="64.5" customHeight="1" thickBot="1">
      <c r="A188" s="11" t="s">
        <v>17</v>
      </c>
      <c r="B188" s="304" t="s">
        <v>154</v>
      </c>
      <c r="C188" s="90">
        <f>F188</f>
        <v>50</v>
      </c>
      <c r="D188" s="88"/>
      <c r="E188" s="88"/>
      <c r="F188" s="88">
        <v>50</v>
      </c>
      <c r="G188" s="89"/>
      <c r="H188" s="90">
        <f>K188</f>
        <v>0</v>
      </c>
      <c r="I188" s="88"/>
      <c r="J188" s="88"/>
      <c r="K188" s="88">
        <v>0</v>
      </c>
      <c r="L188" s="117"/>
      <c r="M188" s="265">
        <f t="shared" si="35"/>
        <v>0</v>
      </c>
      <c r="N188" s="90">
        <f>Q188</f>
        <v>0</v>
      </c>
      <c r="O188" s="88"/>
      <c r="P188" s="88"/>
      <c r="Q188" s="88">
        <v>0</v>
      </c>
      <c r="R188" s="223"/>
      <c r="S188" s="265">
        <f t="shared" si="36"/>
        <v>0</v>
      </c>
      <c r="T188" s="207"/>
      <c r="U188" s="207"/>
    </row>
    <row r="189" spans="1:21" ht="117" customHeight="1" thickBot="1">
      <c r="A189" s="27" t="s">
        <v>58</v>
      </c>
      <c r="B189" s="460" t="s">
        <v>190</v>
      </c>
      <c r="C189" s="162">
        <f>C190+C191+C192+C193</f>
        <v>77.6</v>
      </c>
      <c r="D189" s="83"/>
      <c r="E189" s="83"/>
      <c r="F189" s="165">
        <f>F190+F191+F192+F193</f>
        <v>77.6</v>
      </c>
      <c r="G189" s="86"/>
      <c r="H189" s="98">
        <f>H190+H191+H192+H193</f>
        <v>0</v>
      </c>
      <c r="I189" s="44"/>
      <c r="J189" s="44"/>
      <c r="K189" s="108">
        <f>K190+K191+K192+K193</f>
        <v>0</v>
      </c>
      <c r="L189" s="125"/>
      <c r="M189" s="251">
        <f aca="true" t="shared" si="37" ref="M189:M195">H189/C189</f>
        <v>0</v>
      </c>
      <c r="N189" s="98">
        <f>N190+N191+N192+N193</f>
        <v>0</v>
      </c>
      <c r="O189" s="44"/>
      <c r="P189" s="44"/>
      <c r="Q189" s="108">
        <f>Q190+Q191+Q192+Q193</f>
        <v>0</v>
      </c>
      <c r="R189" s="221"/>
      <c r="S189" s="251">
        <f t="shared" si="36"/>
        <v>0</v>
      </c>
      <c r="T189" s="207"/>
      <c r="U189" s="207"/>
    </row>
    <row r="190" spans="1:21" ht="39" customHeight="1">
      <c r="A190" s="11" t="s">
        <v>38</v>
      </c>
      <c r="B190" s="309" t="s">
        <v>77</v>
      </c>
      <c r="C190" s="110">
        <f>F190</f>
        <v>38</v>
      </c>
      <c r="D190" s="47"/>
      <c r="E190" s="47"/>
      <c r="F190" s="47">
        <v>38</v>
      </c>
      <c r="G190" s="122"/>
      <c r="H190" s="110">
        <f>K190</f>
        <v>0</v>
      </c>
      <c r="I190" s="88"/>
      <c r="J190" s="88"/>
      <c r="K190" s="88">
        <v>0</v>
      </c>
      <c r="L190" s="117"/>
      <c r="M190" s="265">
        <f t="shared" si="37"/>
        <v>0</v>
      </c>
      <c r="N190" s="110">
        <f>Q190</f>
        <v>0</v>
      </c>
      <c r="O190" s="88"/>
      <c r="P190" s="88"/>
      <c r="Q190" s="88">
        <v>0</v>
      </c>
      <c r="R190" s="223"/>
      <c r="S190" s="265">
        <f t="shared" si="36"/>
        <v>0</v>
      </c>
      <c r="T190" s="207"/>
      <c r="U190" s="207"/>
    </row>
    <row r="191" spans="1:21" ht="42" customHeight="1">
      <c r="A191" s="11" t="s">
        <v>17</v>
      </c>
      <c r="B191" s="310" t="s">
        <v>2</v>
      </c>
      <c r="C191" s="90">
        <f>F191</f>
        <v>12</v>
      </c>
      <c r="D191" s="88"/>
      <c r="E191" s="88"/>
      <c r="F191" s="88">
        <v>12</v>
      </c>
      <c r="G191" s="89"/>
      <c r="H191" s="90">
        <f>K191</f>
        <v>0</v>
      </c>
      <c r="I191" s="88"/>
      <c r="J191" s="88"/>
      <c r="K191" s="88">
        <v>0</v>
      </c>
      <c r="L191" s="117"/>
      <c r="M191" s="265">
        <f t="shared" si="37"/>
        <v>0</v>
      </c>
      <c r="N191" s="90">
        <f>Q191</f>
        <v>0</v>
      </c>
      <c r="O191" s="88"/>
      <c r="P191" s="88"/>
      <c r="Q191" s="88">
        <v>0</v>
      </c>
      <c r="R191" s="223"/>
      <c r="S191" s="265">
        <f t="shared" si="36"/>
        <v>0</v>
      </c>
      <c r="T191" s="207"/>
      <c r="U191" s="207"/>
    </row>
    <row r="192" spans="1:21" ht="39.75" customHeight="1">
      <c r="A192" s="11" t="s">
        <v>36</v>
      </c>
      <c r="B192" s="310" t="s">
        <v>78</v>
      </c>
      <c r="C192" s="90">
        <f>F192</f>
        <v>26</v>
      </c>
      <c r="D192" s="88"/>
      <c r="E192" s="88"/>
      <c r="F192" s="88">
        <v>26</v>
      </c>
      <c r="G192" s="89"/>
      <c r="H192" s="90">
        <f>K192</f>
        <v>0</v>
      </c>
      <c r="I192" s="88"/>
      <c r="J192" s="88"/>
      <c r="K192" s="88">
        <v>0</v>
      </c>
      <c r="L192" s="117"/>
      <c r="M192" s="265">
        <f t="shared" si="37"/>
        <v>0</v>
      </c>
      <c r="N192" s="90">
        <f>Q192</f>
        <v>0</v>
      </c>
      <c r="O192" s="88"/>
      <c r="P192" s="88"/>
      <c r="Q192" s="88">
        <v>0</v>
      </c>
      <c r="R192" s="223"/>
      <c r="S192" s="265">
        <f t="shared" si="36"/>
        <v>0</v>
      </c>
      <c r="T192" s="207"/>
      <c r="U192" s="207"/>
    </row>
    <row r="193" spans="1:21" ht="42" customHeight="1">
      <c r="A193" s="10" t="s">
        <v>27</v>
      </c>
      <c r="B193" s="310" t="s">
        <v>79</v>
      </c>
      <c r="C193" s="73">
        <f>F193</f>
        <v>1.6</v>
      </c>
      <c r="D193" s="81"/>
      <c r="E193" s="81"/>
      <c r="F193" s="81">
        <v>1.6</v>
      </c>
      <c r="G193" s="50"/>
      <c r="H193" s="73">
        <f>K193</f>
        <v>0</v>
      </c>
      <c r="I193" s="81"/>
      <c r="J193" s="81"/>
      <c r="K193" s="81">
        <v>0</v>
      </c>
      <c r="L193" s="118"/>
      <c r="M193" s="265">
        <f t="shared" si="37"/>
        <v>0</v>
      </c>
      <c r="N193" s="73">
        <f>Q193</f>
        <v>0</v>
      </c>
      <c r="O193" s="81"/>
      <c r="P193" s="81"/>
      <c r="Q193" s="81">
        <v>0</v>
      </c>
      <c r="R193" s="220"/>
      <c r="S193" s="265">
        <f t="shared" si="36"/>
        <v>0</v>
      </c>
      <c r="T193" s="207"/>
      <c r="U193" s="207"/>
    </row>
    <row r="194" spans="1:21" ht="118.5" customHeight="1" thickBot="1">
      <c r="A194" s="48" t="s">
        <v>132</v>
      </c>
      <c r="B194" s="473" t="s">
        <v>246</v>
      </c>
      <c r="C194" s="185">
        <f>C195+C196+C197</f>
        <v>50</v>
      </c>
      <c r="D194" s="186"/>
      <c r="E194" s="187"/>
      <c r="F194" s="188">
        <f>F195+F196+F197</f>
        <v>50</v>
      </c>
      <c r="G194" s="157"/>
      <c r="H194" s="185">
        <f>H195+H196+H197</f>
        <v>0</v>
      </c>
      <c r="I194" s="186"/>
      <c r="J194" s="187"/>
      <c r="K194" s="188">
        <f>K195+K196+K197</f>
        <v>0</v>
      </c>
      <c r="L194" s="259"/>
      <c r="M194" s="254">
        <f t="shared" si="37"/>
        <v>0</v>
      </c>
      <c r="N194" s="185">
        <f>N195+N196+N197</f>
        <v>0</v>
      </c>
      <c r="O194" s="186"/>
      <c r="P194" s="187"/>
      <c r="Q194" s="188">
        <f>Q195+Q196+Q197</f>
        <v>0</v>
      </c>
      <c r="R194" s="229"/>
      <c r="S194" s="254">
        <f>N194/C194</f>
        <v>0</v>
      </c>
      <c r="T194" s="207"/>
      <c r="U194" s="207"/>
    </row>
    <row r="195" spans="1:21" ht="36" customHeight="1">
      <c r="A195" s="10" t="s">
        <v>38</v>
      </c>
      <c r="B195" s="308" t="s">
        <v>8</v>
      </c>
      <c r="C195" s="110">
        <f>F195</f>
        <v>10</v>
      </c>
      <c r="D195" s="47"/>
      <c r="E195" s="47"/>
      <c r="F195" s="47">
        <v>10</v>
      </c>
      <c r="G195" s="122"/>
      <c r="H195" s="110">
        <f>K195</f>
        <v>0</v>
      </c>
      <c r="I195" s="47"/>
      <c r="J195" s="47"/>
      <c r="K195" s="47">
        <v>0</v>
      </c>
      <c r="L195" s="247"/>
      <c r="M195" s="263">
        <f t="shared" si="37"/>
        <v>0</v>
      </c>
      <c r="N195" s="110">
        <f>Q195</f>
        <v>0</v>
      </c>
      <c r="O195" s="47"/>
      <c r="P195" s="47"/>
      <c r="Q195" s="47">
        <v>0</v>
      </c>
      <c r="R195" s="222"/>
      <c r="S195" s="263">
        <f>N195/C195</f>
        <v>0</v>
      </c>
      <c r="T195" s="207"/>
      <c r="U195" s="207"/>
    </row>
    <row r="196" spans="1:21" ht="28.5" customHeight="1">
      <c r="A196" s="11" t="s">
        <v>17</v>
      </c>
      <c r="B196" s="293" t="s">
        <v>247</v>
      </c>
      <c r="C196" s="90">
        <f>F196</f>
        <v>30</v>
      </c>
      <c r="D196" s="88"/>
      <c r="E196" s="117"/>
      <c r="F196" s="88">
        <v>30</v>
      </c>
      <c r="G196" s="279"/>
      <c r="H196" s="90">
        <f>K196</f>
        <v>0</v>
      </c>
      <c r="I196" s="88"/>
      <c r="J196" s="88"/>
      <c r="K196" s="88">
        <v>0</v>
      </c>
      <c r="L196" s="117"/>
      <c r="M196" s="264">
        <f>H196/C196</f>
        <v>0</v>
      </c>
      <c r="N196" s="90">
        <f>Q196</f>
        <v>0</v>
      </c>
      <c r="O196" s="88"/>
      <c r="P196" s="88"/>
      <c r="Q196" s="88">
        <v>0</v>
      </c>
      <c r="R196" s="223"/>
      <c r="S196" s="264">
        <f>N196/C196</f>
        <v>0</v>
      </c>
      <c r="T196" s="207"/>
      <c r="U196" s="207"/>
    </row>
    <row r="197" spans="1:21" ht="53.25" customHeight="1" thickBot="1">
      <c r="A197" s="12" t="s">
        <v>36</v>
      </c>
      <c r="B197" s="441" t="s">
        <v>248</v>
      </c>
      <c r="C197" s="74">
        <f>F197</f>
        <v>10</v>
      </c>
      <c r="D197" s="129"/>
      <c r="E197" s="163"/>
      <c r="F197" s="129">
        <v>10</v>
      </c>
      <c r="G197" s="281"/>
      <c r="H197" s="90">
        <f>K197</f>
        <v>0</v>
      </c>
      <c r="I197" s="88"/>
      <c r="J197" s="88"/>
      <c r="K197" s="88">
        <v>0</v>
      </c>
      <c r="L197" s="117"/>
      <c r="M197" s="264">
        <f>H197/C197</f>
        <v>0</v>
      </c>
      <c r="N197" s="90">
        <f>Q197</f>
        <v>0</v>
      </c>
      <c r="O197" s="88"/>
      <c r="P197" s="88"/>
      <c r="Q197" s="88">
        <v>0</v>
      </c>
      <c r="R197" s="223"/>
      <c r="S197" s="264">
        <f>N197/C197</f>
        <v>0</v>
      </c>
      <c r="T197" s="207"/>
      <c r="U197" s="207"/>
    </row>
    <row r="198" spans="1:21" ht="106.5" customHeight="1" thickBot="1">
      <c r="A198" s="27" t="s">
        <v>133</v>
      </c>
      <c r="B198" s="445" t="s">
        <v>261</v>
      </c>
      <c r="C198" s="162">
        <f>C199</f>
        <v>60</v>
      </c>
      <c r="D198" s="83"/>
      <c r="E198" s="161"/>
      <c r="F198" s="159">
        <f>F199</f>
        <v>60</v>
      </c>
      <c r="G198" s="151"/>
      <c r="H198" s="162">
        <f>H199</f>
        <v>0</v>
      </c>
      <c r="I198" s="83"/>
      <c r="J198" s="161"/>
      <c r="K198" s="159">
        <f>K199</f>
        <v>0</v>
      </c>
      <c r="L198" s="82"/>
      <c r="M198" s="251">
        <f aca="true" t="shared" si="38" ref="M198:M204">H198/C198</f>
        <v>0</v>
      </c>
      <c r="N198" s="162">
        <f>N199</f>
        <v>0</v>
      </c>
      <c r="O198" s="83"/>
      <c r="P198" s="161"/>
      <c r="Q198" s="159">
        <f>Q199</f>
        <v>0</v>
      </c>
      <c r="R198" s="221"/>
      <c r="S198" s="251">
        <f aca="true" t="shared" si="39" ref="S198:S203">N198/C198</f>
        <v>0</v>
      </c>
      <c r="T198" s="207"/>
      <c r="U198" s="207"/>
    </row>
    <row r="199" spans="1:21" ht="49.5" customHeight="1" thickBot="1">
      <c r="A199" s="417" t="s">
        <v>38</v>
      </c>
      <c r="B199" s="418" t="s">
        <v>262</v>
      </c>
      <c r="C199" s="419">
        <f>F199</f>
        <v>60</v>
      </c>
      <c r="D199" s="420"/>
      <c r="E199" s="421"/>
      <c r="F199" s="420">
        <v>60</v>
      </c>
      <c r="G199" s="422"/>
      <c r="H199" s="419">
        <f>K199</f>
        <v>0</v>
      </c>
      <c r="I199" s="420"/>
      <c r="J199" s="420"/>
      <c r="K199" s="420">
        <v>0</v>
      </c>
      <c r="L199" s="423"/>
      <c r="M199" s="424">
        <f t="shared" si="38"/>
        <v>0</v>
      </c>
      <c r="N199" s="419">
        <f>Q199</f>
        <v>0</v>
      </c>
      <c r="O199" s="420"/>
      <c r="P199" s="420"/>
      <c r="Q199" s="420">
        <v>0</v>
      </c>
      <c r="R199" s="425"/>
      <c r="S199" s="424">
        <f t="shared" si="39"/>
        <v>0</v>
      </c>
      <c r="T199" s="207"/>
      <c r="U199" s="207"/>
    </row>
    <row r="200" spans="1:21" ht="105" customHeight="1" thickBot="1">
      <c r="A200" s="27" t="s">
        <v>134</v>
      </c>
      <c r="B200" s="443" t="s">
        <v>205</v>
      </c>
      <c r="C200" s="162">
        <f>C201</f>
        <v>65</v>
      </c>
      <c r="D200" s="83"/>
      <c r="E200" s="161"/>
      <c r="F200" s="159">
        <f>F201</f>
        <v>65</v>
      </c>
      <c r="G200" s="151"/>
      <c r="H200" s="162">
        <f>H201</f>
        <v>0</v>
      </c>
      <c r="I200" s="83"/>
      <c r="J200" s="161"/>
      <c r="K200" s="159">
        <f>K201</f>
        <v>0</v>
      </c>
      <c r="L200" s="82"/>
      <c r="M200" s="251">
        <f t="shared" si="38"/>
        <v>0</v>
      </c>
      <c r="N200" s="162">
        <f>N201</f>
        <v>0</v>
      </c>
      <c r="O200" s="83"/>
      <c r="P200" s="161"/>
      <c r="Q200" s="159">
        <f>Q201</f>
        <v>0</v>
      </c>
      <c r="R200" s="221"/>
      <c r="S200" s="251">
        <f t="shared" si="39"/>
        <v>0</v>
      </c>
      <c r="T200" s="207"/>
      <c r="U200" s="207"/>
    </row>
    <row r="201" spans="1:21" ht="28.5" customHeight="1" thickBot="1">
      <c r="A201" s="270" t="s">
        <v>38</v>
      </c>
      <c r="B201" s="311" t="s">
        <v>206</v>
      </c>
      <c r="C201" s="183">
        <f>F201</f>
        <v>65</v>
      </c>
      <c r="D201" s="271"/>
      <c r="E201" s="271"/>
      <c r="F201" s="184">
        <v>65</v>
      </c>
      <c r="G201" s="269"/>
      <c r="H201" s="183">
        <f>K201</f>
        <v>0</v>
      </c>
      <c r="I201" s="184"/>
      <c r="J201" s="184"/>
      <c r="K201" s="184">
        <v>0</v>
      </c>
      <c r="L201" s="247"/>
      <c r="M201" s="263">
        <f t="shared" si="38"/>
        <v>0</v>
      </c>
      <c r="N201" s="183">
        <f>Q201</f>
        <v>0</v>
      </c>
      <c r="O201" s="184"/>
      <c r="P201" s="184"/>
      <c r="Q201" s="184">
        <v>0</v>
      </c>
      <c r="R201" s="273"/>
      <c r="S201" s="263">
        <f t="shared" si="39"/>
        <v>0</v>
      </c>
      <c r="T201" s="207"/>
      <c r="U201" s="207"/>
    </row>
    <row r="202" spans="1:21" ht="93" customHeight="1" thickBot="1">
      <c r="A202" s="26" t="s">
        <v>61</v>
      </c>
      <c r="B202" s="358" t="s">
        <v>245</v>
      </c>
      <c r="C202" s="282">
        <f>C203</f>
        <v>50</v>
      </c>
      <c r="D202" s="161"/>
      <c r="E202" s="161"/>
      <c r="F202" s="172">
        <f>F203</f>
        <v>50</v>
      </c>
      <c r="G202" s="86"/>
      <c r="H202" s="282">
        <f>H203</f>
        <v>0</v>
      </c>
      <c r="I202" s="161"/>
      <c r="J202" s="161"/>
      <c r="K202" s="172">
        <f>K203</f>
        <v>0</v>
      </c>
      <c r="L202" s="124"/>
      <c r="M202" s="251">
        <f t="shared" si="38"/>
        <v>0</v>
      </c>
      <c r="N202" s="282">
        <f>N203</f>
        <v>0</v>
      </c>
      <c r="O202" s="161"/>
      <c r="P202" s="161"/>
      <c r="Q202" s="172">
        <f>Q203</f>
        <v>0</v>
      </c>
      <c r="R202" s="294"/>
      <c r="S202" s="251">
        <f t="shared" si="39"/>
        <v>0</v>
      </c>
      <c r="T202" s="207"/>
      <c r="U202" s="207"/>
    </row>
    <row r="203" spans="1:21" ht="62.25" customHeight="1">
      <c r="A203" s="278" t="s">
        <v>38</v>
      </c>
      <c r="B203" s="312" t="s">
        <v>115</v>
      </c>
      <c r="C203" s="268">
        <f>F203</f>
        <v>50</v>
      </c>
      <c r="D203" s="272"/>
      <c r="E203" s="272"/>
      <c r="F203" s="92">
        <v>50</v>
      </c>
      <c r="G203" s="279"/>
      <c r="H203" s="268">
        <f>K203</f>
        <v>0</v>
      </c>
      <c r="I203" s="92"/>
      <c r="J203" s="92"/>
      <c r="K203" s="92">
        <v>0</v>
      </c>
      <c r="L203" s="117"/>
      <c r="M203" s="264">
        <f t="shared" si="38"/>
        <v>0</v>
      </c>
      <c r="N203" s="268">
        <f>Q203</f>
        <v>0</v>
      </c>
      <c r="O203" s="92"/>
      <c r="P203" s="92"/>
      <c r="Q203" s="92">
        <v>0</v>
      </c>
      <c r="R203" s="275"/>
      <c r="S203" s="264">
        <f t="shared" si="39"/>
        <v>0</v>
      </c>
      <c r="T203" s="207"/>
      <c r="U203" s="207"/>
    </row>
    <row r="204" spans="1:21" ht="91.5" customHeight="1" thickBot="1">
      <c r="A204" s="316" t="s">
        <v>62</v>
      </c>
      <c r="B204" s="442" t="s">
        <v>122</v>
      </c>
      <c r="C204" s="332">
        <f>C205+C206+C207</f>
        <v>50</v>
      </c>
      <c r="D204" s="187"/>
      <c r="E204" s="187"/>
      <c r="F204" s="328">
        <f>F205+F206+F207</f>
        <v>50</v>
      </c>
      <c r="G204" s="157"/>
      <c r="H204" s="332">
        <f>H205+H206+H207</f>
        <v>0</v>
      </c>
      <c r="I204" s="187"/>
      <c r="J204" s="187"/>
      <c r="K204" s="328">
        <f>K205+K206+K207</f>
        <v>0</v>
      </c>
      <c r="L204" s="333"/>
      <c r="M204" s="254">
        <f t="shared" si="38"/>
        <v>0</v>
      </c>
      <c r="N204" s="332">
        <f>N205+N206+N207</f>
        <v>0</v>
      </c>
      <c r="O204" s="187"/>
      <c r="P204" s="187"/>
      <c r="Q204" s="328">
        <f>Q205+Q206+Q207</f>
        <v>0</v>
      </c>
      <c r="R204" s="334"/>
      <c r="S204" s="254">
        <f aca="true" t="shared" si="40" ref="S204:S220">N204/C204</f>
        <v>0</v>
      </c>
      <c r="T204" s="207"/>
      <c r="U204" s="207"/>
    </row>
    <row r="205" spans="1:21" ht="38.25" customHeight="1">
      <c r="A205" s="270" t="s">
        <v>38</v>
      </c>
      <c r="B205" s="307" t="s">
        <v>129</v>
      </c>
      <c r="C205" s="371">
        <f>F205</f>
        <v>20</v>
      </c>
      <c r="D205" s="271"/>
      <c r="E205" s="271"/>
      <c r="F205" s="262">
        <v>20</v>
      </c>
      <c r="G205" s="269"/>
      <c r="H205" s="183">
        <f>K205</f>
        <v>0</v>
      </c>
      <c r="I205" s="184"/>
      <c r="J205" s="184"/>
      <c r="K205" s="184">
        <v>0</v>
      </c>
      <c r="L205" s="247"/>
      <c r="M205" s="263">
        <f aca="true" t="shared" si="41" ref="M205:M210">H205/C205</f>
        <v>0</v>
      </c>
      <c r="N205" s="183">
        <f>Q205</f>
        <v>0</v>
      </c>
      <c r="O205" s="184"/>
      <c r="P205" s="184"/>
      <c r="Q205" s="184">
        <v>0</v>
      </c>
      <c r="R205" s="273"/>
      <c r="S205" s="263">
        <f t="shared" si="40"/>
        <v>0</v>
      </c>
      <c r="T205" s="207"/>
      <c r="U205" s="207"/>
    </row>
    <row r="206" spans="1:21" ht="63.75" customHeight="1">
      <c r="A206" s="367" t="s">
        <v>17</v>
      </c>
      <c r="B206" s="126" t="s">
        <v>119</v>
      </c>
      <c r="C206" s="372">
        <f>F206</f>
        <v>20</v>
      </c>
      <c r="D206" s="368"/>
      <c r="E206" s="368"/>
      <c r="F206" s="94">
        <v>20</v>
      </c>
      <c r="G206" s="369"/>
      <c r="H206" s="93">
        <f>K206</f>
        <v>0</v>
      </c>
      <c r="I206" s="94"/>
      <c r="J206" s="94"/>
      <c r="K206" s="94">
        <v>0</v>
      </c>
      <c r="L206" s="118"/>
      <c r="M206" s="265">
        <f t="shared" si="41"/>
        <v>0</v>
      </c>
      <c r="N206" s="93">
        <f>Q206</f>
        <v>0</v>
      </c>
      <c r="O206" s="94"/>
      <c r="P206" s="94"/>
      <c r="Q206" s="94">
        <v>0</v>
      </c>
      <c r="R206" s="370"/>
      <c r="S206" s="265">
        <f t="shared" si="40"/>
        <v>0</v>
      </c>
      <c r="T206" s="207"/>
      <c r="U206" s="207"/>
    </row>
    <row r="207" spans="1:21" ht="51.75" customHeight="1" thickBot="1">
      <c r="A207" s="395" t="s">
        <v>36</v>
      </c>
      <c r="B207" s="337" t="s">
        <v>146</v>
      </c>
      <c r="C207" s="396">
        <f>F207</f>
        <v>10</v>
      </c>
      <c r="D207" s="397"/>
      <c r="E207" s="397"/>
      <c r="F207" s="398">
        <v>10</v>
      </c>
      <c r="G207" s="399"/>
      <c r="H207" s="365">
        <f>K207</f>
        <v>0</v>
      </c>
      <c r="I207" s="398"/>
      <c r="J207" s="398"/>
      <c r="K207" s="398">
        <v>0</v>
      </c>
      <c r="L207" s="248"/>
      <c r="M207" s="363">
        <f t="shared" si="41"/>
        <v>0</v>
      </c>
      <c r="N207" s="365">
        <f>Q207</f>
        <v>0</v>
      </c>
      <c r="O207" s="398"/>
      <c r="P207" s="398"/>
      <c r="Q207" s="398">
        <v>0</v>
      </c>
      <c r="R207" s="400"/>
      <c r="S207" s="363">
        <f t="shared" si="40"/>
        <v>0</v>
      </c>
      <c r="T207" s="207"/>
      <c r="U207" s="207"/>
    </row>
    <row r="208" spans="1:21" ht="45" customHeight="1" thickBot="1">
      <c r="A208" s="26" t="s">
        <v>71</v>
      </c>
      <c r="B208" s="445" t="s">
        <v>180</v>
      </c>
      <c r="C208" s="165">
        <f>C209+C211</f>
        <v>100</v>
      </c>
      <c r="D208" s="161"/>
      <c r="E208" s="161"/>
      <c r="F208" s="159">
        <f>F209+F211</f>
        <v>100</v>
      </c>
      <c r="G208" s="151"/>
      <c r="H208" s="165">
        <f>H209+H211</f>
        <v>0</v>
      </c>
      <c r="I208" s="161"/>
      <c r="J208" s="161"/>
      <c r="K208" s="159">
        <f>K209+K211</f>
        <v>0</v>
      </c>
      <c r="L208" s="125"/>
      <c r="M208" s="251">
        <f t="shared" si="41"/>
        <v>0</v>
      </c>
      <c r="N208" s="165">
        <f>N209+N211</f>
        <v>0</v>
      </c>
      <c r="O208" s="161"/>
      <c r="P208" s="161"/>
      <c r="Q208" s="159">
        <f>Q209+Q211</f>
        <v>0</v>
      </c>
      <c r="R208" s="294"/>
      <c r="S208" s="251">
        <f t="shared" si="40"/>
        <v>0</v>
      </c>
      <c r="T208" s="207"/>
      <c r="U208" s="207"/>
    </row>
    <row r="209" spans="1:21" ht="40.5" customHeight="1">
      <c r="A209" s="408" t="s">
        <v>241</v>
      </c>
      <c r="B209" s="456" t="s">
        <v>13</v>
      </c>
      <c r="C209" s="410">
        <f>C210</f>
        <v>50</v>
      </c>
      <c r="D209" s="302"/>
      <c r="E209" s="302"/>
      <c r="F209" s="411">
        <f>F210</f>
        <v>50</v>
      </c>
      <c r="G209" s="269"/>
      <c r="H209" s="410">
        <f>H210</f>
        <v>0</v>
      </c>
      <c r="I209" s="302"/>
      <c r="J209" s="302"/>
      <c r="K209" s="411">
        <f>K210</f>
        <v>0</v>
      </c>
      <c r="L209" s="247"/>
      <c r="M209" s="255">
        <f t="shared" si="41"/>
        <v>0</v>
      </c>
      <c r="N209" s="410">
        <f>N210</f>
        <v>0</v>
      </c>
      <c r="O209" s="302"/>
      <c r="P209" s="302"/>
      <c r="Q209" s="411">
        <f>Q210</f>
        <v>0</v>
      </c>
      <c r="R209" s="273"/>
      <c r="S209" s="255">
        <f t="shared" si="40"/>
        <v>0</v>
      </c>
      <c r="T209" s="207"/>
      <c r="U209" s="207"/>
    </row>
    <row r="210" spans="1:21" ht="50.25" customHeight="1" thickBot="1">
      <c r="A210" s="401" t="s">
        <v>38</v>
      </c>
      <c r="B210" s="304" t="s">
        <v>192</v>
      </c>
      <c r="C210" s="402">
        <f>F210</f>
        <v>50</v>
      </c>
      <c r="D210" s="272"/>
      <c r="E210" s="272"/>
      <c r="F210" s="404">
        <v>50</v>
      </c>
      <c r="G210" s="279"/>
      <c r="H210" s="402">
        <f>K210</f>
        <v>0</v>
      </c>
      <c r="I210" s="272"/>
      <c r="J210" s="272"/>
      <c r="K210" s="404">
        <v>0</v>
      </c>
      <c r="L210" s="117"/>
      <c r="M210" s="277">
        <f t="shared" si="41"/>
        <v>0</v>
      </c>
      <c r="N210" s="402">
        <f>Q210</f>
        <v>0</v>
      </c>
      <c r="O210" s="272"/>
      <c r="P210" s="272"/>
      <c r="Q210" s="404">
        <v>0</v>
      </c>
      <c r="R210" s="275"/>
      <c r="S210" s="277">
        <f t="shared" si="40"/>
        <v>0</v>
      </c>
      <c r="T210" s="207"/>
      <c r="U210" s="207"/>
    </row>
    <row r="211" spans="1:21" ht="15.75" customHeight="1">
      <c r="A211" s="412" t="s">
        <v>242</v>
      </c>
      <c r="B211" s="455" t="s">
        <v>20</v>
      </c>
      <c r="C211" s="410">
        <f>C212</f>
        <v>50</v>
      </c>
      <c r="D211" s="302"/>
      <c r="E211" s="302"/>
      <c r="F211" s="411">
        <f>F212</f>
        <v>50</v>
      </c>
      <c r="G211" s="269"/>
      <c r="H211" s="410">
        <f>H212</f>
        <v>0</v>
      </c>
      <c r="I211" s="302"/>
      <c r="J211" s="302"/>
      <c r="K211" s="411">
        <f>K212</f>
        <v>0</v>
      </c>
      <c r="L211" s="247"/>
      <c r="M211" s="255">
        <f aca="true" t="shared" si="42" ref="M211:M216">H211/C211</f>
        <v>0</v>
      </c>
      <c r="N211" s="410">
        <f>N212</f>
        <v>0</v>
      </c>
      <c r="O211" s="302"/>
      <c r="P211" s="302"/>
      <c r="Q211" s="411">
        <f>Q212</f>
        <v>0</v>
      </c>
      <c r="R211" s="273"/>
      <c r="S211" s="255">
        <f aca="true" t="shared" si="43" ref="S211:S216">N211/C211</f>
        <v>0</v>
      </c>
      <c r="T211" s="207"/>
      <c r="U211" s="207"/>
    </row>
    <row r="212" spans="1:21" ht="65.25" customHeight="1" thickBot="1">
      <c r="A212" s="274" t="s">
        <v>38</v>
      </c>
      <c r="B212" s="305" t="s">
        <v>191</v>
      </c>
      <c r="C212" s="366">
        <f>F212</f>
        <v>50</v>
      </c>
      <c r="D212" s="280"/>
      <c r="E212" s="280"/>
      <c r="F212" s="276">
        <v>50</v>
      </c>
      <c r="G212" s="281"/>
      <c r="H212" s="366">
        <f>K212</f>
        <v>0</v>
      </c>
      <c r="I212" s="280"/>
      <c r="J212" s="280"/>
      <c r="K212" s="414">
        <v>0</v>
      </c>
      <c r="L212" s="163"/>
      <c r="M212" s="277">
        <f t="shared" si="42"/>
        <v>0</v>
      </c>
      <c r="N212" s="366">
        <f>Q212</f>
        <v>0</v>
      </c>
      <c r="O212" s="280"/>
      <c r="P212" s="280"/>
      <c r="Q212" s="414">
        <v>0</v>
      </c>
      <c r="R212" s="335"/>
      <c r="S212" s="277">
        <f t="shared" si="43"/>
        <v>0</v>
      </c>
      <c r="T212" s="207"/>
      <c r="U212" s="207"/>
    </row>
    <row r="213" spans="1:21" ht="93" customHeight="1" thickBot="1">
      <c r="A213" s="26" t="s">
        <v>75</v>
      </c>
      <c r="B213" s="445" t="s">
        <v>207</v>
      </c>
      <c r="C213" s="165">
        <f>C214+C215+C216</f>
        <v>3364.27</v>
      </c>
      <c r="D213" s="161"/>
      <c r="E213" s="161"/>
      <c r="F213" s="159">
        <f>F214+F215+F216</f>
        <v>3364.27</v>
      </c>
      <c r="G213" s="416"/>
      <c r="H213" s="165">
        <f>H214+H215+H216</f>
        <v>0</v>
      </c>
      <c r="I213" s="161"/>
      <c r="J213" s="161"/>
      <c r="K213" s="159">
        <f>K214+K215+K216</f>
        <v>0</v>
      </c>
      <c r="L213" s="125"/>
      <c r="M213" s="388">
        <f t="shared" si="42"/>
        <v>0</v>
      </c>
      <c r="N213" s="165">
        <f>N214+N215+N216</f>
        <v>0</v>
      </c>
      <c r="O213" s="161"/>
      <c r="P213" s="161"/>
      <c r="Q213" s="159">
        <f>Q214+Q215+Q216</f>
        <v>0</v>
      </c>
      <c r="R213" s="294"/>
      <c r="S213" s="388">
        <f t="shared" si="43"/>
        <v>0</v>
      </c>
      <c r="T213" s="207"/>
      <c r="U213" s="207"/>
    </row>
    <row r="214" spans="1:21" ht="15" customHeight="1">
      <c r="A214" s="261" t="s">
        <v>38</v>
      </c>
      <c r="B214" s="307" t="s">
        <v>208</v>
      </c>
      <c r="C214" s="415">
        <f>F214</f>
        <v>64.27</v>
      </c>
      <c r="D214" s="409"/>
      <c r="E214" s="409"/>
      <c r="F214" s="184">
        <v>64.27</v>
      </c>
      <c r="G214" s="269"/>
      <c r="H214" s="183">
        <f>K214</f>
        <v>0</v>
      </c>
      <c r="I214" s="409"/>
      <c r="J214" s="409"/>
      <c r="K214" s="262">
        <v>0</v>
      </c>
      <c r="L214" s="247"/>
      <c r="M214" s="263">
        <f t="shared" si="42"/>
        <v>0</v>
      </c>
      <c r="N214" s="415">
        <f>Q214</f>
        <v>0</v>
      </c>
      <c r="O214" s="409"/>
      <c r="P214" s="409"/>
      <c r="Q214" s="262">
        <v>0</v>
      </c>
      <c r="R214" s="273"/>
      <c r="S214" s="263">
        <f t="shared" si="43"/>
        <v>0</v>
      </c>
      <c r="T214" s="207"/>
      <c r="U214" s="207"/>
    </row>
    <row r="215" spans="1:21" ht="15" customHeight="1">
      <c r="A215" s="347" t="s">
        <v>17</v>
      </c>
      <c r="B215" s="126" t="s">
        <v>209</v>
      </c>
      <c r="C215" s="402">
        <f>F215</f>
        <v>1500</v>
      </c>
      <c r="D215" s="272"/>
      <c r="E215" s="272"/>
      <c r="F215" s="92">
        <v>1500</v>
      </c>
      <c r="G215" s="279"/>
      <c r="H215" s="402">
        <f>K215</f>
        <v>0</v>
      </c>
      <c r="I215" s="272"/>
      <c r="J215" s="272"/>
      <c r="K215" s="404">
        <v>0</v>
      </c>
      <c r="L215" s="117"/>
      <c r="M215" s="265">
        <f t="shared" si="42"/>
        <v>0</v>
      </c>
      <c r="N215" s="402">
        <f>Q215</f>
        <v>0</v>
      </c>
      <c r="O215" s="272"/>
      <c r="P215" s="272"/>
      <c r="Q215" s="404">
        <v>0</v>
      </c>
      <c r="R215" s="275"/>
      <c r="S215" s="264">
        <f t="shared" si="43"/>
        <v>0</v>
      </c>
      <c r="T215" s="207"/>
      <c r="U215" s="207"/>
    </row>
    <row r="216" spans="1:21" ht="51" customHeight="1" thickBot="1">
      <c r="A216" s="274" t="s">
        <v>36</v>
      </c>
      <c r="B216" s="305" t="s">
        <v>210</v>
      </c>
      <c r="C216" s="366">
        <f>F216</f>
        <v>1800</v>
      </c>
      <c r="D216" s="280"/>
      <c r="E216" s="280"/>
      <c r="F216" s="276">
        <v>1800</v>
      </c>
      <c r="G216" s="281"/>
      <c r="H216" s="366">
        <f>K216</f>
        <v>0</v>
      </c>
      <c r="I216" s="280"/>
      <c r="J216" s="280"/>
      <c r="K216" s="414">
        <v>0</v>
      </c>
      <c r="L216" s="163"/>
      <c r="M216" s="277">
        <f t="shared" si="42"/>
        <v>0</v>
      </c>
      <c r="N216" s="366">
        <f>Q216</f>
        <v>0</v>
      </c>
      <c r="O216" s="280"/>
      <c r="P216" s="280"/>
      <c r="Q216" s="414">
        <v>0</v>
      </c>
      <c r="R216" s="335"/>
      <c r="S216" s="277">
        <f t="shared" si="43"/>
        <v>0</v>
      </c>
      <c r="T216" s="207"/>
      <c r="U216" s="207"/>
    </row>
    <row r="217" spans="1:21" ht="87.75" customHeight="1" thickBot="1">
      <c r="A217" s="27" t="s">
        <v>250</v>
      </c>
      <c r="B217" s="445" t="s">
        <v>251</v>
      </c>
      <c r="C217" s="282">
        <f>C218+C219</f>
        <v>60</v>
      </c>
      <c r="D217" s="161"/>
      <c r="E217" s="161"/>
      <c r="F217" s="159">
        <f>F218+F219</f>
        <v>60</v>
      </c>
      <c r="G217" s="151"/>
      <c r="H217" s="282">
        <f>H218+H219</f>
        <v>0</v>
      </c>
      <c r="I217" s="161"/>
      <c r="J217" s="161"/>
      <c r="K217" s="159">
        <f>K218+K219</f>
        <v>0</v>
      </c>
      <c r="L217" s="125"/>
      <c r="M217" s="388">
        <f>H217/C217</f>
        <v>0</v>
      </c>
      <c r="N217" s="282">
        <f>N218+N219</f>
        <v>0</v>
      </c>
      <c r="O217" s="161"/>
      <c r="P217" s="161"/>
      <c r="Q217" s="159">
        <f>Q218+Q219</f>
        <v>0</v>
      </c>
      <c r="R217" s="294"/>
      <c r="S217" s="388">
        <f>N217/C217</f>
        <v>0</v>
      </c>
      <c r="T217" s="207"/>
      <c r="U217" s="207"/>
    </row>
    <row r="218" spans="1:21" ht="61.5" customHeight="1">
      <c r="A218" s="444" t="s">
        <v>38</v>
      </c>
      <c r="B218" s="307" t="s">
        <v>249</v>
      </c>
      <c r="C218" s="402">
        <f>F218</f>
        <v>20</v>
      </c>
      <c r="D218" s="272"/>
      <c r="E218" s="272"/>
      <c r="F218" s="92">
        <v>20</v>
      </c>
      <c r="G218" s="279"/>
      <c r="H218" s="415">
        <f>K218</f>
        <v>0</v>
      </c>
      <c r="I218" s="409"/>
      <c r="J218" s="409"/>
      <c r="K218" s="262">
        <v>0</v>
      </c>
      <c r="L218" s="247"/>
      <c r="M218" s="263">
        <f>H218/C218</f>
        <v>0</v>
      </c>
      <c r="N218" s="415">
        <f>Q218</f>
        <v>0</v>
      </c>
      <c r="O218" s="409"/>
      <c r="P218" s="409"/>
      <c r="Q218" s="262">
        <v>0</v>
      </c>
      <c r="R218" s="273"/>
      <c r="S218" s="263">
        <f>N218/C218</f>
        <v>0</v>
      </c>
      <c r="T218" s="207"/>
      <c r="U218" s="207"/>
    </row>
    <row r="219" spans="1:21" ht="76.5" customHeight="1" thickBot="1">
      <c r="A219" s="274" t="s">
        <v>17</v>
      </c>
      <c r="B219" s="403" t="s">
        <v>252</v>
      </c>
      <c r="C219" s="402">
        <f>F219</f>
        <v>40</v>
      </c>
      <c r="D219" s="280"/>
      <c r="E219" s="280"/>
      <c r="F219" s="276">
        <v>40</v>
      </c>
      <c r="G219" s="281"/>
      <c r="H219" s="402">
        <f>K219</f>
        <v>0</v>
      </c>
      <c r="I219" s="272"/>
      <c r="J219" s="272"/>
      <c r="K219" s="404">
        <v>0</v>
      </c>
      <c r="L219" s="117"/>
      <c r="M219" s="264">
        <f>H219/C219</f>
        <v>0</v>
      </c>
      <c r="N219" s="402">
        <f>Q219</f>
        <v>0</v>
      </c>
      <c r="O219" s="272"/>
      <c r="P219" s="272"/>
      <c r="Q219" s="404">
        <v>0</v>
      </c>
      <c r="R219" s="275"/>
      <c r="S219" s="264">
        <f>N219/C219</f>
        <v>0</v>
      </c>
      <c r="T219" s="207"/>
      <c r="U219" s="207"/>
    </row>
    <row r="220" spans="1:21" ht="20.25" customHeight="1" thickBot="1">
      <c r="A220" s="501"/>
      <c r="B220" s="313" t="s">
        <v>42</v>
      </c>
      <c r="C220" s="160">
        <f>C8+C33+C36+C44+C56+C61+C64+C89+C101+C103+C138+C140+C144+C147+C167+C174+C179+C182+C186+C189+C194+C198+C200+C202+C204+C208+C213+C217</f>
        <v>167153.15699999998</v>
      </c>
      <c r="D220" s="83">
        <f>D8+D33+D36+D44+D56+D61+D64+D89+D101+D103+D138+D140+D144+D147+D167+D174+D179+D182+D186+D189+D194+D198+D200+D202+D204+D208+D213</f>
        <v>0</v>
      </c>
      <c r="E220" s="161">
        <f>E8+E33+E36+E44+E56+E61+E64+E89+E101+E103+E138+E140+E144+E147+E167+E174+E179+E182+E186+E189+E194+E198+E200+E202+E204+E208+E213</f>
        <v>299.3</v>
      </c>
      <c r="F220" s="83">
        <f>F8+F33+F36+F44+F56+F61+F64+F89+F101+F103+F138+F140+F144+F147+F167+F174+F179+F182+F186+F189+F194+F198+F200+F202+F204+F208+F213+F217</f>
        <v>166853.857</v>
      </c>
      <c r="G220" s="45"/>
      <c r="H220" s="160">
        <f>H8+H33+H36+H44+H56+H61+H64+H89+H101+H103+H138+H140+H144+H147+H167+H174+H179+H182+H186+H189+H194+H198+H200+H202+H204+H208+H213+H217</f>
        <v>17029.468999999997</v>
      </c>
      <c r="I220" s="83">
        <f>I8+I33+I36+I44+I56+I61+I64+I89+I101+I103+I138+I140+I144+I147+I167+I174+I179+I182+I186+I189+I194+I198+I200+I202+I204+I208+I213</f>
        <v>0</v>
      </c>
      <c r="J220" s="161">
        <f>J8+J33+J36+J44+J56+J61+J64+J89+J101+J103+J138+J140+J144+J147+J167+J174+J179+J182+J186+J189+J194+J198+J200+J202+J204+J208+J213</f>
        <v>0</v>
      </c>
      <c r="K220" s="83">
        <f>K8+K33+K36+K44+K56+K61+K64+K89+K101+K103+K138+K140+K144+K147+K167+K174+K179+K182+K186+K189+K194+K198+K200+K202+K204+K208+K213+K217</f>
        <v>17029.468999999997</v>
      </c>
      <c r="L220" s="83">
        <f>L8+L33+L36+L44+L56+L61+L64+L89+L101+L103+L138+L140+L144+L147+L167+L174+L179+L182+L186+L189+L194+L198+L200+L202+L204+L208+L213</f>
        <v>0</v>
      </c>
      <c r="M220" s="251">
        <f>H220/C220</f>
        <v>0.10187943384162346</v>
      </c>
      <c r="N220" s="160">
        <f>N8+N33+N36+N44+N56+N61+N64+N89+N101+N103+N138+N140+N144+N147+N167+N174+N179+N182+N186+N189+N194+N198+N200+N202+N204+N208+N213+N217</f>
        <v>16019.107</v>
      </c>
      <c r="O220" s="83">
        <f>O8+O33+O36+O44+O56+O61+O64+O89+O101+O103+O138+O140+O144+O147+O167+O174+O179+O182+O186+O189+O194+O198+O200+O202+O204+O208+O213</f>
        <v>0</v>
      </c>
      <c r="P220" s="161">
        <f>P8+P33+P36+P44+P56+P61+P64+P89+P101+P103+P138+P140+P144+P147+P167+P174+P179+P182+P186+P189+P194+P198+P200+P202+P204+P208+P213</f>
        <v>0</v>
      </c>
      <c r="Q220" s="83">
        <f>Q8+Q33+Q36+Q44+Q56+Q61+Q64+Q89+Q101+Q103+Q138+Q140+Q144+Q147+Q167+Q174+Q179+Q182+Q186+Q189+Q194+Q198+Q200+Q202+Q204+Q208+Q213+Q217</f>
        <v>16019.107</v>
      </c>
      <c r="R220" s="83">
        <f>R8+R33+R36+R44+R56+R61+R64+R89+R101+R103+R138+R140+R144+R147+R167+R174+R179+R182+R186+R189+R194+R198+R200+R202+R204+R208+R213</f>
        <v>0</v>
      </c>
      <c r="S220" s="251">
        <f t="shared" si="40"/>
        <v>0.09583490546935947</v>
      </c>
      <c r="T220" s="325"/>
      <c r="U220" s="325"/>
    </row>
    <row r="221" spans="1:21" ht="25.5" customHeight="1" thickBot="1">
      <c r="A221" s="502"/>
      <c r="B221" s="288" t="s">
        <v>243</v>
      </c>
      <c r="C221" s="289">
        <f>C65</f>
        <v>14163.492</v>
      </c>
      <c r="D221" s="289">
        <f>D65</f>
        <v>0</v>
      </c>
      <c r="E221" s="289">
        <f>E65</f>
        <v>0</v>
      </c>
      <c r="F221" s="289">
        <f>F65</f>
        <v>14163.492</v>
      </c>
      <c r="G221" s="290"/>
      <c r="H221" s="289">
        <f>H65</f>
        <v>10850.122</v>
      </c>
      <c r="I221" s="289">
        <f>I65</f>
        <v>0</v>
      </c>
      <c r="J221" s="289">
        <f>J65</f>
        <v>0</v>
      </c>
      <c r="K221" s="289">
        <f>K65</f>
        <v>10850.122</v>
      </c>
      <c r="L221" s="291"/>
      <c r="M221" s="290"/>
      <c r="N221" s="289">
        <f>N65</f>
        <v>10625.917</v>
      </c>
      <c r="O221" s="289">
        <f>O65</f>
        <v>0</v>
      </c>
      <c r="P221" s="289">
        <f>P65</f>
        <v>0</v>
      </c>
      <c r="Q221" s="289">
        <f>Q65</f>
        <v>10625.917</v>
      </c>
      <c r="R221" s="291"/>
      <c r="S221" s="290"/>
      <c r="T221" s="5"/>
      <c r="U221" s="5"/>
    </row>
    <row r="222" spans="1:21" ht="9" customHeight="1">
      <c r="A222" s="283"/>
      <c r="B222" s="284"/>
      <c r="C222" s="303"/>
      <c r="D222" s="286"/>
      <c r="E222" s="285"/>
      <c r="F222" s="287"/>
      <c r="G222" s="5"/>
      <c r="H222" s="303"/>
      <c r="I222" s="286"/>
      <c r="J222" s="285"/>
      <c r="K222" s="5"/>
      <c r="L222" s="5"/>
      <c r="M222" s="5"/>
      <c r="N222" s="303"/>
      <c r="O222" s="286"/>
      <c r="P222" s="285"/>
      <c r="Q222" s="5"/>
      <c r="R222" s="5"/>
      <c r="S222" s="5"/>
      <c r="T222" s="5"/>
      <c r="U222" s="5"/>
    </row>
    <row r="223" spans="1:21" ht="18.75" customHeight="1">
      <c r="A223" s="6"/>
      <c r="B223" s="500" t="s">
        <v>253</v>
      </c>
      <c r="C223" s="500"/>
      <c r="D223" s="13"/>
      <c r="E223" s="13"/>
      <c r="F223" s="7"/>
      <c r="G223" s="6"/>
      <c r="H223" s="6"/>
      <c r="I223" s="6"/>
      <c r="J223" s="6"/>
      <c r="K223" s="6"/>
      <c r="L223" s="16"/>
      <c r="M223" s="16"/>
      <c r="N223" s="6"/>
      <c r="O223" s="506" t="s">
        <v>254</v>
      </c>
      <c r="P223" s="506"/>
      <c r="Q223" s="506"/>
      <c r="R223" s="1"/>
      <c r="S223" s="1"/>
      <c r="T223" s="1"/>
      <c r="U223" s="1"/>
    </row>
    <row r="224" spans="1:21" ht="12" customHeight="1">
      <c r="A224" s="8"/>
      <c r="B224" s="16" t="s">
        <v>21</v>
      </c>
      <c r="C224" s="33"/>
      <c r="D224" s="6"/>
      <c r="E224" s="7"/>
      <c r="F224" s="14"/>
      <c r="G224" s="14"/>
      <c r="H224" s="14"/>
      <c r="I224" s="14"/>
      <c r="J224" s="6"/>
      <c r="K224" s="14"/>
      <c r="L224" s="14"/>
      <c r="M224" s="14"/>
      <c r="N224" s="14"/>
      <c r="O224" s="14"/>
      <c r="P224" s="2"/>
      <c r="Q224" s="1"/>
      <c r="R224" s="1"/>
      <c r="S224" s="1"/>
      <c r="T224" s="1"/>
      <c r="U224" s="1"/>
    </row>
    <row r="225" spans="1:21" ht="22.5" customHeight="1" hidden="1">
      <c r="A225" s="8"/>
      <c r="B225" s="6"/>
      <c r="C225" s="33"/>
      <c r="D225" s="6"/>
      <c r="E225" s="7"/>
      <c r="F225" s="14"/>
      <c r="G225" s="14"/>
      <c r="H225" s="14"/>
      <c r="I225" s="14"/>
      <c r="J225" s="16"/>
      <c r="K225" s="14"/>
      <c r="L225" s="14"/>
      <c r="M225" s="14"/>
      <c r="N225" s="14"/>
      <c r="O225" s="14"/>
      <c r="P225" s="2"/>
      <c r="Q225" s="1"/>
      <c r="R225" s="1"/>
      <c r="S225" s="1"/>
      <c r="T225" s="1"/>
      <c r="U225" s="1"/>
    </row>
    <row r="226" spans="1:21" ht="14.25" customHeight="1">
      <c r="A226" s="8"/>
      <c r="B226" s="498" t="s">
        <v>11</v>
      </c>
      <c r="C226" s="498"/>
      <c r="D226" s="498"/>
      <c r="E226" s="57"/>
      <c r="F226" s="14"/>
      <c r="G226" s="14"/>
      <c r="H226" s="14"/>
      <c r="I226" s="14"/>
      <c r="J226" s="6"/>
      <c r="K226" s="14"/>
      <c r="L226" s="14"/>
      <c r="M226" s="14"/>
      <c r="N226" s="14"/>
      <c r="O226" s="505" t="s">
        <v>74</v>
      </c>
      <c r="P226" s="505"/>
      <c r="Q226" s="505"/>
      <c r="R226" s="1"/>
      <c r="S226" s="1"/>
      <c r="T226" s="1"/>
      <c r="U226" s="1"/>
    </row>
    <row r="227" spans="1:21" ht="40.5" customHeight="1">
      <c r="A227" s="6"/>
      <c r="B227" s="52"/>
      <c r="C227" s="52"/>
      <c r="D227" s="52"/>
      <c r="E227" s="52"/>
      <c r="F227" s="6"/>
      <c r="G227" s="6"/>
      <c r="H227" s="6"/>
      <c r="I227" s="6"/>
      <c r="J227" s="1"/>
      <c r="K227" s="1"/>
      <c r="L227" s="53"/>
      <c r="M227" s="53"/>
      <c r="N227" s="1"/>
      <c r="O227" s="1"/>
      <c r="P227" s="2"/>
      <c r="Q227" s="1"/>
      <c r="R227" s="1"/>
      <c r="S227" s="1"/>
      <c r="T227" s="1"/>
      <c r="U227" s="1"/>
    </row>
    <row r="228" spans="1:21" ht="49.5" customHeight="1">
      <c r="A228" s="6"/>
      <c r="B228" s="52"/>
      <c r="C228" s="52"/>
      <c r="D228" s="52"/>
      <c r="E228" s="52"/>
      <c r="F228" s="6"/>
      <c r="G228" s="6"/>
      <c r="H228" s="6"/>
      <c r="I228" s="6"/>
      <c r="J228" s="1"/>
      <c r="K228" s="1"/>
      <c r="L228" s="1"/>
      <c r="M228" s="1"/>
      <c r="N228" s="1"/>
      <c r="O228" s="1"/>
      <c r="P228" s="2"/>
      <c r="Q228" s="1"/>
      <c r="R228" s="1"/>
      <c r="S228" s="1"/>
      <c r="T228" s="1"/>
      <c r="U228" s="1"/>
    </row>
    <row r="229" spans="1:21" ht="26.25" customHeight="1">
      <c r="A229" s="498"/>
      <c r="B229" s="498"/>
      <c r="C229" s="34"/>
      <c r="D229" s="8"/>
      <c r="E229" s="9"/>
      <c r="F229" s="499"/>
      <c r="G229" s="499"/>
      <c r="H229" s="499"/>
      <c r="I229" s="499"/>
      <c r="J229" s="1"/>
      <c r="K229" s="1"/>
      <c r="L229" s="1"/>
      <c r="M229" s="1"/>
      <c r="N229" s="1"/>
      <c r="O229" s="1"/>
      <c r="P229" s="2"/>
      <c r="Q229" s="1"/>
      <c r="R229" s="1"/>
      <c r="S229" s="1"/>
      <c r="T229" s="1"/>
      <c r="U229" s="1"/>
    </row>
    <row r="230" spans="3:21" ht="27.75" customHeight="1">
      <c r="C230" s="32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3:21" ht="36.75" customHeight="1">
      <c r="C231" s="32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3:21" ht="36.75" customHeight="1">
      <c r="C232" s="32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3:21" ht="36.75" customHeight="1">
      <c r="C233" s="32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3:21" ht="36.75" customHeight="1">
      <c r="C234" s="32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3:21" ht="36.75" customHeight="1">
      <c r="C235" s="3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4:21" ht="36.75" customHeight="1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4:21" ht="36.75" customHeight="1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4:21" ht="36.75" customHeight="1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4:21" ht="36.75" customHeight="1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4:21" ht="36.75" customHeight="1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4:21" ht="36.75" customHeight="1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4:21" ht="36.75" customHeight="1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4:21" ht="36.75" customHeight="1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4:21" ht="36.75" customHeight="1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4:21" ht="36.75" customHeight="1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4:21" ht="36.75" customHeight="1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4:21" ht="36.75" customHeight="1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4:21" ht="36.75" customHeight="1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4:21" ht="63" customHeight="1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4:21" ht="63" customHeight="1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4:21" ht="63" customHeight="1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4:21" ht="63" customHeight="1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4:21" ht="63" customHeight="1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4:21" ht="63" customHeight="1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4:21" ht="63" customHeight="1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4:21" ht="63" customHeight="1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4:21" ht="63" customHeight="1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4:21" ht="59.25" customHeight="1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4:21" ht="44.25" customHeight="1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4:21" ht="42" customHeight="1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4:21" ht="58.5" customHeight="1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4:21" ht="67.5" customHeight="1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4:21" ht="81.75" customHeight="1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4:21" ht="87.75" customHeight="1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4:21" ht="51.75" customHeight="1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4:21" ht="48" customHeight="1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4:21" ht="47.25" customHeight="1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4:21" ht="84.75" customHeight="1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4:21" ht="57" customHeight="1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4:21" ht="35.25" customHeight="1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4:21" ht="47.25" customHeight="1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4:21" ht="56.25" customHeight="1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4:21" ht="24" customHeight="1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4:21" ht="48" customHeight="1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4:21" ht="36.75" customHeight="1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4:21" ht="18.75" customHeight="1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4:21" ht="34.5" customHeight="1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4:21" ht="60.75" customHeight="1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4:21" ht="23.25" customHeight="1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4:21" ht="45" customHeight="1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4:21" ht="35.25" customHeight="1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4:21" ht="35.25" customHeight="1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4:21" ht="33" customHeight="1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4:21" ht="72.75" customHeight="1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4:21" ht="14.25" customHeight="1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ht="36.75" customHeight="1"/>
    <row r="287" ht="36" customHeight="1"/>
    <row r="288" ht="22.5" customHeight="1"/>
    <row r="289" ht="13.5" customHeight="1"/>
    <row r="290" ht="24.75" customHeight="1"/>
    <row r="291" ht="36.75" customHeight="1"/>
    <row r="292" ht="11.25" customHeight="1"/>
    <row r="293" ht="35.25" customHeight="1"/>
    <row r="294" ht="34.5" customHeight="1"/>
    <row r="296" ht="22.5" customHeight="1"/>
    <row r="298" ht="12.75" customHeight="1"/>
    <row r="299" ht="24" customHeight="1"/>
    <row r="300" ht="36.75" customHeight="1"/>
    <row r="301" ht="23.25" customHeight="1"/>
    <row r="304" ht="34.5" customHeight="1"/>
    <row r="305" ht="24" customHeight="1"/>
    <row r="306" ht="33.75" customHeight="1"/>
    <row r="307" ht="13.5" customHeight="1"/>
    <row r="308" ht="22.5" customHeight="1"/>
    <row r="309" ht="23.25" customHeight="1"/>
    <row r="310" ht="45.75" customHeight="1"/>
    <row r="311" ht="21" customHeight="1"/>
    <row r="312" ht="15" customHeight="1"/>
    <row r="313" ht="12.75" customHeight="1"/>
    <row r="314" ht="12" customHeight="1"/>
    <row r="315" ht="12" customHeight="1"/>
    <row r="316" ht="13.5" customHeight="1"/>
    <row r="317" ht="13.5" customHeight="1"/>
    <row r="318" ht="12.75" customHeight="1"/>
    <row r="319" ht="12.75" customHeight="1"/>
    <row r="320" ht="12" customHeight="1"/>
    <row r="321" ht="12.75" customHeight="1"/>
    <row r="322" ht="13.5" customHeight="1"/>
    <row r="323" ht="12" customHeight="1"/>
    <row r="324" ht="21.75" customHeight="1"/>
    <row r="325" ht="13.5" customHeight="1"/>
    <row r="326" ht="21.75" customHeight="1"/>
    <row r="327" ht="11.25" customHeight="1"/>
    <row r="328" ht="11.25" customHeight="1"/>
    <row r="329" ht="11.25" customHeight="1"/>
    <row r="330" ht="21" customHeight="1"/>
    <row r="331" ht="22.5" customHeight="1"/>
    <row r="332" ht="22.5" customHeight="1"/>
    <row r="333" ht="13.5" customHeight="1"/>
    <row r="334" ht="23.25" customHeight="1"/>
    <row r="335" ht="22.5" customHeight="1"/>
    <row r="336" ht="12" customHeight="1"/>
    <row r="337" ht="12" customHeight="1"/>
    <row r="338" ht="12.75" customHeight="1"/>
    <row r="340" ht="12" customHeight="1"/>
    <row r="341" ht="13.5" customHeight="1"/>
    <row r="342" ht="11.25" customHeight="1"/>
    <row r="343" ht="13.5" customHeight="1"/>
    <row r="344" ht="9.75" customHeight="1"/>
    <row r="345" ht="21.75" customHeight="1"/>
    <row r="346" ht="21.75" customHeight="1"/>
    <row r="347" ht="21" customHeight="1"/>
    <row r="348" ht="21" customHeight="1"/>
    <row r="349" ht="20.25" customHeight="1"/>
    <row r="350" ht="16.5" customHeight="1"/>
    <row r="351" ht="36" customHeight="1"/>
    <row r="352" ht="22.5" customHeight="1"/>
    <row r="353" ht="25.5" customHeight="1"/>
    <row r="354" ht="37.5" customHeight="1"/>
    <row r="355" ht="38.25" customHeight="1"/>
    <row r="356" ht="15" customHeight="1"/>
    <row r="357" ht="23.25" customHeight="1"/>
    <row r="358" ht="61.5" customHeight="1"/>
    <row r="359" ht="38.25" customHeight="1"/>
    <row r="360" ht="51" customHeight="1"/>
    <row r="361" ht="14.25" customHeight="1"/>
    <row r="362" ht="15" customHeight="1"/>
    <row r="363" ht="25.5" customHeight="1"/>
    <row r="364" ht="33" customHeight="1"/>
    <row r="365" ht="32.25" customHeight="1"/>
    <row r="366" ht="24.75" customHeight="1"/>
    <row r="367" ht="21" customHeight="1"/>
    <row r="368" ht="15" customHeight="1"/>
    <row r="369" ht="62.25" customHeight="1"/>
    <row r="370" ht="15.75" customHeight="1"/>
    <row r="371" ht="75" customHeight="1"/>
    <row r="372" ht="14.25" customHeight="1"/>
    <row r="373" ht="63.75" customHeight="1"/>
    <row r="374" ht="14.25" customHeight="1"/>
    <row r="375" ht="50.25" customHeight="1"/>
    <row r="376" ht="12.75" customHeight="1"/>
    <row r="377" ht="12" customHeight="1"/>
    <row r="378" ht="34.5" customHeight="1"/>
    <row r="379" ht="21.75" customHeight="1"/>
    <row r="380" ht="22.5" customHeight="1"/>
    <row r="381" ht="13.5" customHeight="1"/>
    <row r="382" ht="13.5" customHeight="1"/>
    <row r="383" ht="36.75" customHeight="1"/>
    <row r="384" ht="16.5" customHeight="1"/>
    <row r="385" ht="22.5" customHeight="1"/>
    <row r="386" ht="35.25" customHeight="1"/>
    <row r="387" ht="35.25" customHeight="1"/>
    <row r="388" ht="27" customHeight="1"/>
    <row r="389" ht="29.25" customHeight="1"/>
    <row r="390" ht="37.5" customHeight="1"/>
    <row r="391" ht="39.75" customHeight="1"/>
    <row r="392" ht="24" customHeight="1"/>
    <row r="393" ht="39" customHeight="1"/>
    <row r="394" ht="126" customHeight="1"/>
    <row r="395" ht="54.75" customHeight="1"/>
    <row r="396" ht="99.75" customHeight="1"/>
    <row r="397" ht="50.25" customHeight="1"/>
    <row r="398" ht="37.5" customHeight="1"/>
    <row r="399" ht="38.25" customHeight="1"/>
    <row r="400" ht="26.25" customHeight="1"/>
    <row r="401" ht="38.25" customHeight="1"/>
    <row r="402" ht="26.25" customHeight="1"/>
    <row r="403" ht="27.75" customHeight="1"/>
    <row r="404" ht="26.25" customHeight="1"/>
    <row r="405" ht="43.5" customHeight="1"/>
    <row r="406" ht="25.5" customHeight="1"/>
    <row r="407" ht="25.5" customHeight="1"/>
    <row r="408" ht="17.25" customHeight="1"/>
    <row r="409" ht="48.75" customHeight="1"/>
    <row r="410" ht="28.5" customHeight="1"/>
    <row r="411" ht="1.5" customHeight="1" hidden="1"/>
    <row r="412" ht="45" customHeight="1"/>
    <row r="413" ht="3" customHeight="1" hidden="1"/>
    <row r="414" ht="49.5" customHeight="1"/>
  </sheetData>
  <sheetProtection/>
  <mergeCells count="34">
    <mergeCell ref="B4:B6"/>
    <mergeCell ref="A78:A80"/>
    <mergeCell ref="C4:G4"/>
    <mergeCell ref="A66:A67"/>
    <mergeCell ref="A68:A69"/>
    <mergeCell ref="A70:A71"/>
    <mergeCell ref="A75:A76"/>
    <mergeCell ref="A87:A88"/>
    <mergeCell ref="O226:Q226"/>
    <mergeCell ref="A83:A84"/>
    <mergeCell ref="A72:A73"/>
    <mergeCell ref="B226:D226"/>
    <mergeCell ref="O223:Q223"/>
    <mergeCell ref="A81:A82"/>
    <mergeCell ref="H4:M4"/>
    <mergeCell ref="M5:M6"/>
    <mergeCell ref="S5:S6"/>
    <mergeCell ref="A64:A65"/>
    <mergeCell ref="A229:B229"/>
    <mergeCell ref="F229:I229"/>
    <mergeCell ref="B223:C223"/>
    <mergeCell ref="N5:N6"/>
    <mergeCell ref="A220:A221"/>
    <mergeCell ref="A85:A86"/>
    <mergeCell ref="A1:S1"/>
    <mergeCell ref="A2:S2"/>
    <mergeCell ref="O5:R5"/>
    <mergeCell ref="H5:H6"/>
    <mergeCell ref="I5:L5"/>
    <mergeCell ref="N4:S4"/>
    <mergeCell ref="C5:C6"/>
    <mergeCell ref="D5:G5"/>
    <mergeCell ref="A4:A6"/>
    <mergeCell ref="A3:S3"/>
  </mergeCells>
  <printOptions horizontalCentered="1"/>
  <pageMargins left="0" right="0" top="0.1968503937007874" bottom="0" header="0" footer="0"/>
  <pageSetup horizontalDpi="600" verticalDpi="6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2017-05-12T04:34:59Z</cp:lastPrinted>
  <dcterms:created xsi:type="dcterms:W3CDTF">2008-07-16T10:24:23Z</dcterms:created>
  <dcterms:modified xsi:type="dcterms:W3CDTF">2017-05-15T11:25:19Z</dcterms:modified>
  <cp:category/>
  <cp:version/>
  <cp:contentType/>
  <cp:contentStatus/>
</cp:coreProperties>
</file>